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ke\Documents\excel docs\sample data files\"/>
    </mc:Choice>
  </mc:AlternateContent>
  <xr:revisionPtr revIDLastSave="0" documentId="13_ncr:1_{65FF9A50-453F-4EF7-BF6A-D831620EE8D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ine Chart" sheetId="5" r:id="rId1"/>
    <sheet name="Bar Chart" sheetId="2" r:id="rId2"/>
    <sheet name="Area Chart" sheetId="3" r:id="rId3"/>
    <sheet name="Sheet1" sheetId="6" r:id="rId4"/>
    <sheet name="Column Chart" sheetId="4" r:id="rId5"/>
    <sheet name="Car_sales" sheetId="1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1" i="3" l="1"/>
  <c r="E161" i="3"/>
  <c r="D161" i="3"/>
  <c r="D166" i="3"/>
  <c r="E166" i="3"/>
  <c r="C166" i="3"/>
  <c r="D165" i="3"/>
  <c r="E165" i="3"/>
  <c r="C165" i="3"/>
  <c r="D164" i="3"/>
  <c r="E164" i="3"/>
  <c r="C164" i="3"/>
  <c r="D163" i="3"/>
  <c r="E163" i="3"/>
  <c r="C163" i="3"/>
  <c r="E15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C158" i="3"/>
  <c r="D158" i="3"/>
  <c r="G139" i="4"/>
  <c r="D159" i="3" l="1"/>
  <c r="D160" i="3" s="1"/>
  <c r="C159" i="3"/>
  <c r="C160" i="3" s="1"/>
  <c r="E159" i="3"/>
  <c r="E160" i="3" s="1"/>
  <c r="K156" i="4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K156" i="3" a="1"/>
  <c r="K156" i="3" s="1"/>
  <c r="F156" i="3"/>
  <c r="H156" i="3" s="1"/>
  <c r="K155" i="3" a="1"/>
  <c r="K155" i="3" s="1"/>
  <c r="F155" i="3"/>
  <c r="H155" i="3" s="1"/>
  <c r="K154" i="3" a="1"/>
  <c r="K154" i="3" s="1"/>
  <c r="F154" i="3"/>
  <c r="H154" i="3" s="1"/>
  <c r="K153" i="3" a="1"/>
  <c r="K153" i="3" s="1"/>
  <c r="F153" i="3"/>
  <c r="H153" i="3" s="1"/>
  <c r="K152" i="3" a="1"/>
  <c r="K152" i="3" s="1"/>
  <c r="F152" i="3"/>
  <c r="H152" i="3" s="1"/>
  <c r="K151" i="3" a="1"/>
  <c r="K151" i="3" s="1"/>
  <c r="F151" i="3"/>
  <c r="H151" i="3" s="1"/>
  <c r="K150" i="3" a="1"/>
  <c r="K150" i="3" s="1"/>
  <c r="F150" i="3"/>
  <c r="H150" i="3" s="1"/>
  <c r="K149" i="3" a="1"/>
  <c r="K149" i="3" s="1"/>
  <c r="F149" i="3"/>
  <c r="H149" i="3" s="1"/>
  <c r="K148" i="3" a="1"/>
  <c r="K148" i="3" s="1"/>
  <c r="F148" i="3"/>
  <c r="H148" i="3" s="1"/>
  <c r="K147" i="3" a="1"/>
  <c r="K147" i="3" s="1"/>
  <c r="F147" i="3"/>
  <c r="H147" i="3" s="1"/>
  <c r="K146" i="3" a="1"/>
  <c r="K146" i="3" s="1"/>
  <c r="F146" i="3"/>
  <c r="H146" i="3" s="1"/>
  <c r="K145" i="3" a="1"/>
  <c r="K145" i="3" s="1"/>
  <c r="F145" i="3"/>
  <c r="H145" i="3" s="1"/>
  <c r="K141" i="3" a="1"/>
  <c r="K141" i="3" s="1"/>
  <c r="F141" i="3"/>
  <c r="H141" i="3" s="1"/>
  <c r="K136" i="3" a="1"/>
  <c r="K136" i="3" s="1"/>
  <c r="F136" i="3"/>
  <c r="H136" i="3" s="1"/>
  <c r="K142" i="3" a="1"/>
  <c r="K142" i="3" s="1"/>
  <c r="F142" i="3"/>
  <c r="H142" i="3" s="1"/>
  <c r="K143" i="3" a="1"/>
  <c r="K143" i="3" s="1"/>
  <c r="F143" i="3"/>
  <c r="H143" i="3" s="1"/>
  <c r="K144" i="3" a="1"/>
  <c r="K144" i="3" s="1"/>
  <c r="F144" i="3"/>
  <c r="H144" i="3" s="1"/>
  <c r="K139" i="3" a="1"/>
  <c r="K139" i="3" s="1"/>
  <c r="F139" i="3"/>
  <c r="H139" i="3" s="1"/>
  <c r="K137" i="3" a="1"/>
  <c r="K137" i="3" s="1"/>
  <c r="F137" i="3"/>
  <c r="H137" i="3" s="1"/>
  <c r="K138" i="3" a="1"/>
  <c r="K138" i="3" s="1"/>
  <c r="F138" i="3"/>
  <c r="H138" i="3" s="1"/>
  <c r="K140" i="3" a="1"/>
  <c r="K140" i="3" s="1"/>
  <c r="F140" i="3"/>
  <c r="H140" i="3" s="1"/>
  <c r="K135" i="3" a="1"/>
  <c r="K135" i="3" s="1"/>
  <c r="F135" i="3"/>
  <c r="H135" i="3" s="1"/>
  <c r="K134" i="3" a="1"/>
  <c r="K134" i="3" s="1"/>
  <c r="F134" i="3"/>
  <c r="H134" i="3" s="1"/>
  <c r="K133" i="3" a="1"/>
  <c r="K133" i="3" s="1"/>
  <c r="F133" i="3"/>
  <c r="H133" i="3" s="1"/>
  <c r="K132" i="3" a="1"/>
  <c r="K132" i="3" s="1"/>
  <c r="F132" i="3"/>
  <c r="H132" i="3" s="1"/>
  <c r="K131" i="3" a="1"/>
  <c r="K131" i="3" s="1"/>
  <c r="F131" i="3"/>
  <c r="H131" i="3" s="1"/>
  <c r="K130" i="3" a="1"/>
  <c r="K130" i="3" s="1"/>
  <c r="F130" i="3"/>
  <c r="H130" i="3" s="1"/>
  <c r="K129" i="3" a="1"/>
  <c r="K129" i="3" s="1"/>
  <c r="F129" i="3"/>
  <c r="H129" i="3" s="1"/>
  <c r="K128" i="3" a="1"/>
  <c r="K128" i="3" s="1"/>
  <c r="F128" i="3"/>
  <c r="H128" i="3" s="1"/>
  <c r="K127" i="3" a="1"/>
  <c r="K127" i="3" s="1"/>
  <c r="F127" i="3"/>
  <c r="H127" i="3" s="1"/>
  <c r="K126" i="3" a="1"/>
  <c r="K126" i="3" s="1"/>
  <c r="F126" i="3"/>
  <c r="H126" i="3" s="1"/>
  <c r="K125" i="3" a="1"/>
  <c r="K125" i="3" s="1"/>
  <c r="F125" i="3"/>
  <c r="H125" i="3" s="1"/>
  <c r="K124" i="3" a="1"/>
  <c r="K124" i="3" s="1"/>
  <c r="F124" i="3"/>
  <c r="H124" i="3" s="1"/>
  <c r="K123" i="3" a="1"/>
  <c r="K123" i="3" s="1"/>
  <c r="F123" i="3"/>
  <c r="H123" i="3" s="1"/>
  <c r="K122" i="3" a="1"/>
  <c r="K122" i="3" s="1"/>
  <c r="F122" i="3"/>
  <c r="H122" i="3" s="1"/>
  <c r="K121" i="3" a="1"/>
  <c r="K121" i="3" s="1"/>
  <c r="F121" i="3"/>
  <c r="H121" i="3" s="1"/>
  <c r="K120" i="3" a="1"/>
  <c r="K120" i="3" s="1"/>
  <c r="F120" i="3"/>
  <c r="H120" i="3" s="1"/>
  <c r="K119" i="3" a="1"/>
  <c r="K119" i="3" s="1"/>
  <c r="F119" i="3"/>
  <c r="H119" i="3" s="1"/>
  <c r="K118" i="3" a="1"/>
  <c r="K118" i="3" s="1"/>
  <c r="F118" i="3"/>
  <c r="H118" i="3" s="1"/>
  <c r="K117" i="3" a="1"/>
  <c r="K117" i="3" s="1"/>
  <c r="F117" i="3"/>
  <c r="H117" i="3" s="1"/>
  <c r="K116" i="3" a="1"/>
  <c r="K116" i="3" s="1"/>
  <c r="F116" i="3"/>
  <c r="H116" i="3" s="1"/>
  <c r="K115" i="3" a="1"/>
  <c r="K115" i="3" s="1"/>
  <c r="F115" i="3"/>
  <c r="H115" i="3" s="1"/>
  <c r="K114" i="3" a="1"/>
  <c r="K114" i="3" s="1"/>
  <c r="F114" i="3"/>
  <c r="H114" i="3" s="1"/>
  <c r="K113" i="3" a="1"/>
  <c r="K113" i="3" s="1"/>
  <c r="F113" i="3"/>
  <c r="H113" i="3" s="1"/>
  <c r="K112" i="3" a="1"/>
  <c r="K112" i="3" s="1"/>
  <c r="F112" i="3"/>
  <c r="H112" i="3" s="1"/>
  <c r="K111" i="3" a="1"/>
  <c r="K111" i="3" s="1"/>
  <c r="F111" i="3"/>
  <c r="H111" i="3" s="1"/>
  <c r="K110" i="3" a="1"/>
  <c r="K110" i="3" s="1"/>
  <c r="F110" i="3"/>
  <c r="H110" i="3" s="1"/>
  <c r="K109" i="3" a="1"/>
  <c r="K109" i="3" s="1"/>
  <c r="F109" i="3"/>
  <c r="H109" i="3" s="1"/>
  <c r="K108" i="3" a="1"/>
  <c r="K108" i="3" s="1"/>
  <c r="F108" i="3"/>
  <c r="H108" i="3" s="1"/>
  <c r="K107" i="3" a="1"/>
  <c r="K107" i="3" s="1"/>
  <c r="F107" i="3"/>
  <c r="H107" i="3" s="1"/>
  <c r="K106" i="3" a="1"/>
  <c r="K106" i="3" s="1"/>
  <c r="F106" i="3"/>
  <c r="H106" i="3" s="1"/>
  <c r="K105" i="3" a="1"/>
  <c r="K105" i="3" s="1"/>
  <c r="F105" i="3"/>
  <c r="H105" i="3" s="1"/>
  <c r="K104" i="3" a="1"/>
  <c r="K104" i="3" s="1"/>
  <c r="F104" i="3"/>
  <c r="H104" i="3" s="1"/>
  <c r="K103" i="3" a="1"/>
  <c r="K103" i="3" s="1"/>
  <c r="F103" i="3"/>
  <c r="H103" i="3" s="1"/>
  <c r="K102" i="3" a="1"/>
  <c r="K102" i="3" s="1"/>
  <c r="F102" i="3"/>
  <c r="H102" i="3" s="1"/>
  <c r="K101" i="3" a="1"/>
  <c r="K101" i="3" s="1"/>
  <c r="F101" i="3"/>
  <c r="H101" i="3" s="1"/>
  <c r="K100" i="3" a="1"/>
  <c r="K100" i="3" s="1"/>
  <c r="F100" i="3"/>
  <c r="H100" i="3" s="1"/>
  <c r="K99" i="3" a="1"/>
  <c r="K99" i="3" s="1"/>
  <c r="F99" i="3"/>
  <c r="H99" i="3" s="1"/>
  <c r="K98" i="3" a="1"/>
  <c r="K98" i="3" s="1"/>
  <c r="F98" i="3"/>
  <c r="H98" i="3" s="1"/>
  <c r="K97" i="3" a="1"/>
  <c r="K97" i="3" s="1"/>
  <c r="F97" i="3"/>
  <c r="H97" i="3" s="1"/>
  <c r="K96" i="3" a="1"/>
  <c r="K96" i="3" s="1"/>
  <c r="F96" i="3"/>
  <c r="H96" i="3" s="1"/>
  <c r="K95" i="3" a="1"/>
  <c r="K95" i="3" s="1"/>
  <c r="F95" i="3"/>
  <c r="H95" i="3" s="1"/>
  <c r="K94" i="3" a="1"/>
  <c r="K94" i="3" s="1"/>
  <c r="F94" i="3"/>
  <c r="H94" i="3" s="1"/>
  <c r="K93" i="3" a="1"/>
  <c r="K93" i="3" s="1"/>
  <c r="F93" i="3"/>
  <c r="H93" i="3" s="1"/>
  <c r="K92" i="3" a="1"/>
  <c r="K92" i="3" s="1"/>
  <c r="F92" i="3"/>
  <c r="H92" i="3" s="1"/>
  <c r="K91" i="3" a="1"/>
  <c r="K91" i="3" s="1"/>
  <c r="F91" i="3"/>
  <c r="H91" i="3" s="1"/>
  <c r="K90" i="3" a="1"/>
  <c r="K90" i="3" s="1"/>
  <c r="F90" i="3"/>
  <c r="H90" i="3" s="1"/>
  <c r="K89" i="3" a="1"/>
  <c r="K89" i="3" s="1"/>
  <c r="F89" i="3"/>
  <c r="H89" i="3" s="1"/>
  <c r="K88" i="3" a="1"/>
  <c r="K88" i="3" s="1"/>
  <c r="F88" i="3"/>
  <c r="H88" i="3" s="1"/>
  <c r="K87" i="3" a="1"/>
  <c r="K87" i="3" s="1"/>
  <c r="F87" i="3"/>
  <c r="H87" i="3" s="1"/>
  <c r="K86" i="3" a="1"/>
  <c r="K86" i="3" s="1"/>
  <c r="F86" i="3"/>
  <c r="H86" i="3" s="1"/>
  <c r="K85" i="3" a="1"/>
  <c r="K85" i="3" s="1"/>
  <c r="F85" i="3"/>
  <c r="H85" i="3" s="1"/>
  <c r="K84" i="3" a="1"/>
  <c r="K84" i="3" s="1"/>
  <c r="F84" i="3"/>
  <c r="H84" i="3" s="1"/>
  <c r="K83" i="3" a="1"/>
  <c r="K83" i="3" s="1"/>
  <c r="F83" i="3"/>
  <c r="H83" i="3" s="1"/>
  <c r="K82" i="3" a="1"/>
  <c r="K82" i="3" s="1"/>
  <c r="F82" i="3"/>
  <c r="H82" i="3" s="1"/>
  <c r="K81" i="3" a="1"/>
  <c r="K81" i="3" s="1"/>
  <c r="F81" i="3"/>
  <c r="H81" i="3" s="1"/>
  <c r="K80" i="3" a="1"/>
  <c r="K80" i="3" s="1"/>
  <c r="F80" i="3"/>
  <c r="H80" i="3" s="1"/>
  <c r="K79" i="3" a="1"/>
  <c r="K79" i="3" s="1"/>
  <c r="F79" i="3"/>
  <c r="H79" i="3" s="1"/>
  <c r="K78" i="3" a="1"/>
  <c r="K78" i="3" s="1"/>
  <c r="F78" i="3"/>
  <c r="H78" i="3" s="1"/>
  <c r="K77" i="3" a="1"/>
  <c r="K77" i="3" s="1"/>
  <c r="F77" i="3"/>
  <c r="H77" i="3" s="1"/>
  <c r="K76" i="3" a="1"/>
  <c r="K76" i="3" s="1"/>
  <c r="F76" i="3"/>
  <c r="H76" i="3" s="1"/>
  <c r="K75" i="3" a="1"/>
  <c r="K75" i="3" s="1"/>
  <c r="F75" i="3"/>
  <c r="H75" i="3" s="1"/>
  <c r="K74" i="3" a="1"/>
  <c r="K74" i="3" s="1"/>
  <c r="F74" i="3"/>
  <c r="H74" i="3" s="1"/>
  <c r="K73" i="3" a="1"/>
  <c r="K73" i="3" s="1"/>
  <c r="F73" i="3"/>
  <c r="H73" i="3" s="1"/>
  <c r="K72" i="3" a="1"/>
  <c r="K72" i="3" s="1"/>
  <c r="F72" i="3"/>
  <c r="H72" i="3" s="1"/>
  <c r="K71" i="3" a="1"/>
  <c r="K71" i="3" s="1"/>
  <c r="F71" i="3"/>
  <c r="H71" i="3" s="1"/>
  <c r="K70" i="3" a="1"/>
  <c r="K70" i="3" s="1"/>
  <c r="F70" i="3"/>
  <c r="H70" i="3" s="1"/>
  <c r="K69" i="3" a="1"/>
  <c r="K69" i="3" s="1"/>
  <c r="F69" i="3"/>
  <c r="H69" i="3" s="1"/>
  <c r="K68" i="3" a="1"/>
  <c r="K68" i="3" s="1"/>
  <c r="F68" i="3"/>
  <c r="H68" i="3" s="1"/>
  <c r="K67" i="3" a="1"/>
  <c r="K67" i="3" s="1"/>
  <c r="F67" i="3"/>
  <c r="H67" i="3" s="1"/>
  <c r="K66" i="3" a="1"/>
  <c r="K66" i="3" s="1"/>
  <c r="F66" i="3"/>
  <c r="H66" i="3" s="1"/>
  <c r="K65" i="3" a="1"/>
  <c r="K65" i="3" s="1"/>
  <c r="F65" i="3"/>
  <c r="H65" i="3" s="1"/>
  <c r="K64" i="3" a="1"/>
  <c r="K64" i="3" s="1"/>
  <c r="F64" i="3"/>
  <c r="H64" i="3" s="1"/>
  <c r="K63" i="3" a="1"/>
  <c r="K63" i="3" s="1"/>
  <c r="F63" i="3"/>
  <c r="H63" i="3" s="1"/>
  <c r="K62" i="3" a="1"/>
  <c r="K62" i="3" s="1"/>
  <c r="F62" i="3"/>
  <c r="H62" i="3" s="1"/>
  <c r="K61" i="3" a="1"/>
  <c r="K61" i="3" s="1"/>
  <c r="F61" i="3"/>
  <c r="H61" i="3" s="1"/>
  <c r="K60" i="3" a="1"/>
  <c r="K60" i="3" s="1"/>
  <c r="F60" i="3"/>
  <c r="H60" i="3" s="1"/>
  <c r="K59" i="3" a="1"/>
  <c r="K59" i="3" s="1"/>
  <c r="F59" i="3"/>
  <c r="H59" i="3" s="1"/>
  <c r="K58" i="3" a="1"/>
  <c r="K58" i="3" s="1"/>
  <c r="F58" i="3"/>
  <c r="H58" i="3" s="1"/>
  <c r="K57" i="3" a="1"/>
  <c r="K57" i="3" s="1"/>
  <c r="F57" i="3"/>
  <c r="H57" i="3" s="1"/>
  <c r="K56" i="3" a="1"/>
  <c r="K56" i="3" s="1"/>
  <c r="F56" i="3"/>
  <c r="H56" i="3" s="1"/>
  <c r="K55" i="3" a="1"/>
  <c r="K55" i="3" s="1"/>
  <c r="F55" i="3"/>
  <c r="H55" i="3" s="1"/>
  <c r="K54" i="3" a="1"/>
  <c r="K54" i="3" s="1"/>
  <c r="F54" i="3"/>
  <c r="H54" i="3" s="1"/>
  <c r="K53" i="3" a="1"/>
  <c r="K53" i="3" s="1"/>
  <c r="F53" i="3"/>
  <c r="H53" i="3" s="1"/>
  <c r="K52" i="3" a="1"/>
  <c r="K52" i="3" s="1"/>
  <c r="F52" i="3"/>
  <c r="H52" i="3" s="1"/>
  <c r="K51" i="3" a="1"/>
  <c r="K51" i="3" s="1"/>
  <c r="F51" i="3"/>
  <c r="H51" i="3" s="1"/>
  <c r="K50" i="3" a="1"/>
  <c r="K50" i="3" s="1"/>
  <c r="F50" i="3"/>
  <c r="H50" i="3" s="1"/>
  <c r="K49" i="3" a="1"/>
  <c r="K49" i="3" s="1"/>
  <c r="F49" i="3"/>
  <c r="H49" i="3" s="1"/>
  <c r="K48" i="3" a="1"/>
  <c r="K48" i="3" s="1"/>
  <c r="F48" i="3"/>
  <c r="H48" i="3" s="1"/>
  <c r="K47" i="3" a="1"/>
  <c r="K47" i="3" s="1"/>
  <c r="F47" i="3"/>
  <c r="H47" i="3" s="1"/>
  <c r="K46" i="3" a="1"/>
  <c r="K46" i="3" s="1"/>
  <c r="F46" i="3"/>
  <c r="H46" i="3" s="1"/>
  <c r="K45" i="3" a="1"/>
  <c r="K45" i="3" s="1"/>
  <c r="F45" i="3"/>
  <c r="H45" i="3" s="1"/>
  <c r="K44" i="3" a="1"/>
  <c r="K44" i="3" s="1"/>
  <c r="F44" i="3"/>
  <c r="H44" i="3" s="1"/>
  <c r="K43" i="3" a="1"/>
  <c r="K43" i="3" s="1"/>
  <c r="F43" i="3"/>
  <c r="H43" i="3" s="1"/>
  <c r="K42" i="3" a="1"/>
  <c r="K42" i="3" s="1"/>
  <c r="F42" i="3"/>
  <c r="H42" i="3" s="1"/>
  <c r="K41" i="3" a="1"/>
  <c r="K41" i="3" s="1"/>
  <c r="F41" i="3"/>
  <c r="H41" i="3" s="1"/>
  <c r="K40" i="3" a="1"/>
  <c r="K40" i="3" s="1"/>
  <c r="F40" i="3"/>
  <c r="H40" i="3" s="1"/>
  <c r="K39" i="3" a="1"/>
  <c r="K39" i="3" s="1"/>
  <c r="F39" i="3"/>
  <c r="H39" i="3" s="1"/>
  <c r="K38" i="3" a="1"/>
  <c r="K38" i="3" s="1"/>
  <c r="F38" i="3"/>
  <c r="H38" i="3" s="1"/>
  <c r="K37" i="3" a="1"/>
  <c r="K37" i="3" s="1"/>
  <c r="F37" i="3"/>
  <c r="H37" i="3" s="1"/>
  <c r="K36" i="3" a="1"/>
  <c r="K36" i="3" s="1"/>
  <c r="F36" i="3"/>
  <c r="H36" i="3" s="1"/>
  <c r="K35" i="3" a="1"/>
  <c r="K35" i="3" s="1"/>
  <c r="F35" i="3"/>
  <c r="H35" i="3" s="1"/>
  <c r="K34" i="3" a="1"/>
  <c r="K34" i="3" s="1"/>
  <c r="F34" i="3"/>
  <c r="H34" i="3" s="1"/>
  <c r="K33" i="3" a="1"/>
  <c r="K33" i="3" s="1"/>
  <c r="F33" i="3"/>
  <c r="H33" i="3" s="1"/>
  <c r="K32" i="3" a="1"/>
  <c r="K32" i="3" s="1"/>
  <c r="F32" i="3"/>
  <c r="H32" i="3" s="1"/>
  <c r="K31" i="3" a="1"/>
  <c r="K31" i="3" s="1"/>
  <c r="F31" i="3"/>
  <c r="H31" i="3" s="1"/>
  <c r="K30" i="3" a="1"/>
  <c r="K30" i="3" s="1"/>
  <c r="F30" i="3"/>
  <c r="H30" i="3" s="1"/>
  <c r="K29" i="3" a="1"/>
  <c r="K29" i="3" s="1"/>
  <c r="F29" i="3"/>
  <c r="H29" i="3" s="1"/>
  <c r="K28" i="3" a="1"/>
  <c r="K28" i="3" s="1"/>
  <c r="F28" i="3"/>
  <c r="H28" i="3" s="1"/>
  <c r="K27" i="3" a="1"/>
  <c r="K27" i="3" s="1"/>
  <c r="F27" i="3"/>
  <c r="H27" i="3" s="1"/>
  <c r="K26" i="3" a="1"/>
  <c r="K26" i="3" s="1"/>
  <c r="F26" i="3"/>
  <c r="H26" i="3" s="1"/>
  <c r="K25" i="3" a="1"/>
  <c r="K25" i="3" s="1"/>
  <c r="F25" i="3"/>
  <c r="H25" i="3" s="1"/>
  <c r="K24" i="3" a="1"/>
  <c r="K24" i="3" s="1"/>
  <c r="F24" i="3"/>
  <c r="H24" i="3" s="1"/>
  <c r="K23" i="3" a="1"/>
  <c r="K23" i="3" s="1"/>
  <c r="F23" i="3"/>
  <c r="H23" i="3" s="1"/>
  <c r="K22" i="3" a="1"/>
  <c r="K22" i="3" s="1"/>
  <c r="F22" i="3"/>
  <c r="H22" i="3" s="1"/>
  <c r="K21" i="3" a="1"/>
  <c r="K21" i="3" s="1"/>
  <c r="F21" i="3"/>
  <c r="H21" i="3" s="1"/>
  <c r="K20" i="3" a="1"/>
  <c r="K20" i="3" s="1"/>
  <c r="F20" i="3"/>
  <c r="H20" i="3" s="1"/>
  <c r="K19" i="3" a="1"/>
  <c r="K19" i="3" s="1"/>
  <c r="F19" i="3"/>
  <c r="H19" i="3" s="1"/>
  <c r="K18" i="3" a="1"/>
  <c r="K18" i="3" s="1"/>
  <c r="F18" i="3"/>
  <c r="H18" i="3" s="1"/>
  <c r="K17" i="3" a="1"/>
  <c r="K17" i="3" s="1"/>
  <c r="F17" i="3"/>
  <c r="H17" i="3" s="1"/>
  <c r="K16" i="3" a="1"/>
  <c r="K16" i="3" s="1"/>
  <c r="F16" i="3"/>
  <c r="H16" i="3" s="1"/>
  <c r="K15" i="3" a="1"/>
  <c r="K15" i="3" s="1"/>
  <c r="F15" i="3"/>
  <c r="H15" i="3" s="1"/>
  <c r="K14" i="3" a="1"/>
  <c r="K14" i="3" s="1"/>
  <c r="F14" i="3"/>
  <c r="H14" i="3" s="1"/>
  <c r="K13" i="3" a="1"/>
  <c r="K13" i="3" s="1"/>
  <c r="F13" i="3"/>
  <c r="H13" i="3" s="1"/>
  <c r="K12" i="3" a="1"/>
  <c r="K12" i="3" s="1"/>
  <c r="F12" i="3"/>
  <c r="H12" i="3" s="1"/>
  <c r="K11" i="3" a="1"/>
  <c r="K11" i="3" s="1"/>
  <c r="F11" i="3"/>
  <c r="H11" i="3" s="1"/>
  <c r="K10" i="3" a="1"/>
  <c r="K10" i="3" s="1"/>
  <c r="F10" i="3"/>
  <c r="H10" i="3" s="1"/>
  <c r="K9" i="3" a="1"/>
  <c r="K9" i="3" s="1"/>
  <c r="F9" i="3"/>
  <c r="H9" i="3" s="1"/>
  <c r="K8" i="3" a="1"/>
  <c r="K8" i="3" s="1"/>
  <c r="F8" i="3"/>
  <c r="H8" i="3" s="1"/>
  <c r="K7" i="3" a="1"/>
  <c r="K7" i="3" s="1"/>
  <c r="F7" i="3"/>
  <c r="H7" i="3" s="1"/>
  <c r="K6" i="3" a="1"/>
  <c r="K6" i="3" s="1"/>
  <c r="F6" i="3"/>
  <c r="H6" i="3" s="1"/>
  <c r="K5" i="3" a="1"/>
  <c r="K5" i="3" s="1"/>
  <c r="F5" i="3"/>
  <c r="H5" i="3" s="1"/>
  <c r="K4" i="3" a="1"/>
  <c r="K4" i="3" s="1"/>
  <c r="F4" i="3"/>
  <c r="H4" i="3" s="1"/>
  <c r="K3" i="3" a="1"/>
  <c r="K3" i="3" s="1"/>
  <c r="F3" i="3"/>
  <c r="H3" i="3" s="1"/>
  <c r="K2" i="3" a="1"/>
  <c r="K2" i="3" s="1"/>
  <c r="F2" i="3"/>
  <c r="H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<sst xmlns="http://schemas.openxmlformats.org/spreadsheetml/2006/main" count="1486" uniqueCount="219">
  <si>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</si>
  <si>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</si>
  <si>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</si>
  <si>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</si>
  <si>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</si>
  <si>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</si>
  <si>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</si>
  <si>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</si>
  <si>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</si>
  <si>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</si>
  <si>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</si>
  <si>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</si>
  <si>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</si>
  <si>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</si>
  <si>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</si>
  <si>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</si>
  <si>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</si>
  <si>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</si>
  <si>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</si>
  <si>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</si>
  <si>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</si>
  <si>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</si>
  <si>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</si>
  <si>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</si>
  <si>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</si>
  <si>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</si>
  <si>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</si>
  <si>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</si>
  <si>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</si>
  <si>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</si>
  <si>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</si>
  <si>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</si>
  <si>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</si>
  <si>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</si>
  <si>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</si>
  <si>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</si>
  <si>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</si>
  <si>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</si>
  <si>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</si>
  <si>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</si>
  <si>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</si>
  <si>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</si>
  <si>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</si>
  <si>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</si>
  <si>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</si>
  <si>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</si>
  <si>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</si>
  <si>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</si>
  <si>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</si>
  <si>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</si>
  <si>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</si>
  <si>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</si>
  <si>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</si>
  <si>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</si>
  <si>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</si>
  <si>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</si>
  <si>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</si>
  <si>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</si>
  <si>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</si>
  <si>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</si>
  <si>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</si>
  <si>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</si>
  <si>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</si>
  <si>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</si>
  <si>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</si>
  <si>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</si>
  <si>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</si>
  <si>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</si>
  <si>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</si>
  <si>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</si>
  <si>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</si>
  <si>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</si>
  <si>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</si>
  <si>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</si>
  <si>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</si>
  <si>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</si>
  <si>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</si>
  <si>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</si>
  <si>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</si>
  <si>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</si>
  <si>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</si>
  <si>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</si>
  <si>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</si>
  <si>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</si>
  <si>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</si>
  <si>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</si>
  <si>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</si>
  <si>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</si>
  <si>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</si>
  <si>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</si>
  <si>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</si>
  <si>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</si>
  <si>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</si>
  <si>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</si>
  <si>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</si>
  <si>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</si>
  <si>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</si>
  <si>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</si>
  <si>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</si>
  <si>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</si>
  <si>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</si>
  <si>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</si>
  <si>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</si>
  <si>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</si>
  <si>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</si>
  <si>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</si>
  <si>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</si>
  <si>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</si>
  <si>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</si>
  <si>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</si>
  <si>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</si>
  <si>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</si>
  <si>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</si>
  <si>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</si>
  <si>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</si>
  <si>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</si>
  <si>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</si>
  <si>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</si>
  <si>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</si>
  <si>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</si>
  <si>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</si>
  <si>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</si>
  <si>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</si>
  <si>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</si>
  <si>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</si>
  <si>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</si>
  <si>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</si>
  <si>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</si>
  <si>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</si>
  <si>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</si>
  <si>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</si>
  <si>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</si>
  <si>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</si>
  <si>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</si>
  <si>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</si>
  <si>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</si>
  <si>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</si>
  <si>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</si>
  <si>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</si>
  <si>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</si>
  <si>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</si>
  <si>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</si>
  <si>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</si>
  <si>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</si>
  <si>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</si>
  <si>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</si>
  <si>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</si>
  <si>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</si>
  <si>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</si>
  <si>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</si>
  <si>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</si>
  <si>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</si>
  <si>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</si>
  <si>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</si>
  <si>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</si>
  <si>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</si>
  <si>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</si>
  <si>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</si>
  <si>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</si>
  <si>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</si>
  <si>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</si>
  <si>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</si>
  <si>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</si>
  <si>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</si>
  <si>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</si>
  <si>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</si>
  <si>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</si>
  <si>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</si>
  <si>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</si>
  <si>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</si>
  <si>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</si>
  <si>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</si>
  <si>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</si>
  <si>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</si>
  <si>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</si>
  <si>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</si>
  <si>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</si>
  <si>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</si>
  <si>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</si>
  <si>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</si>
  <si>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</si>
  <si>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</si>
  <si>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</si>
  <si>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</si>
  <si>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</si>
  <si>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</si>
  <si>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</si>
  <si>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</si>
  <si>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</si>
  <si>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</si>
  <si>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</si>
  <si>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</si>
  <si>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</si>
  <si>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</si>
  <si>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</si>
  <si>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</si>
  <si>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</si>
  <si>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</si>
  <si>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</si>
  <si>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</si>
  <si>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</si>
  <si>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</si>
  <si>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</si>
  <si>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</si>
  <si>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</si>
  <si>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</si>
  <si>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</si>
  <si>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</si>
  <si>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</si>
  <si>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</si>
  <si>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Subtotal</t>
  </si>
  <si>
    <t>Tax(20%)</t>
  </si>
  <si>
    <t>Total</t>
  </si>
  <si>
    <t>Linear Total</t>
  </si>
  <si>
    <t>Average</t>
  </si>
  <si>
    <t>Min</t>
  </si>
  <si>
    <t>Max</t>
  </si>
  <si>
    <t>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</si>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</sst>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  <numFmt numFmtId="169" formatCode="[$$-409]#,##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6" fillId="2" borderId="0" xfId="6"/>
    <xf numFmtId="166" fontId="6" fillId="2" borderId="0" xfId="6" applyNumberFormat="1"/>
    <xf numFmtId="169" fontId="6" fillId="2" borderId="0" xfId="6" applyNumberFormat="1"/>
    <xf numFmtId="166" fontId="0" fillId="0" borderId="10" xfId="42" applyNumberFormat="1" applyFont="1" applyBorder="1"/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761-A418-3FD7C72592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3561720"/>
        <c:axId val="2023990343"/>
      </c:lineChart>
      <c:catAx>
        <c:axId val="70356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90343"/>
        <c:crosses val="autoZero"/>
        <c:auto val="1"/>
        <c:lblAlgn val="ctr"/>
        <c:lblOffset val="100"/>
        <c:noMultiLvlLbl val="0"/>
      </c:catAx>
      <c:valAx>
        <c:axId val="2023990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6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C-4E65-95C7-421645CE3C4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9C-4E65-95C7-421645CE3C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81479415"/>
        <c:axId val="1979472535"/>
      </c:barChart>
      <c:catAx>
        <c:axId val="1981479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72535"/>
        <c:crosses val="autoZero"/>
        <c:auto val="1"/>
        <c:lblAlgn val="ctr"/>
        <c:lblOffset val="100"/>
        <c:noMultiLvlLbl val="0"/>
      </c:catAx>
      <c:valAx>
        <c:axId val="1979472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479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463380821912954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4996781409236"/>
          <c:y val="8.4352635326926648E-2"/>
          <c:w val="0.81488240361922459"/>
          <c:h val="0.81767042813668644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Chart'!$B$2:$B$166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Chart'!$C$2:$C$166</c:f>
              <c:numCache>
                <c:formatCode>[$$-409]#,##0.00</c:formatCode>
                <c:ptCount val="1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  <c:pt idx="10" formatCode="[$$-409]#,##0.0">
                  <c:v>740205</c:v>
                </c:pt>
                <c:pt idx="11" formatCode="[$$-409]#,##0.0">
                  <c:v>148041</c:v>
                </c:pt>
                <c:pt idx="12" formatCode="[$$-409]#,##0">
                  <c:v>888246</c:v>
                </c:pt>
                <c:pt idx="13">
                  <c:v>65119</c:v>
                </c:pt>
                <c:pt idx="15">
                  <c:v>82245</c:v>
                </c:pt>
                <c:pt idx="16">
                  <c:v>9835</c:v>
                </c:pt>
                <c:pt idx="17">
                  <c:v>247994</c:v>
                </c:pt>
                <c:pt idx="18" formatCode="General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E-4CF0-BAD5-6025C08764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52155815"/>
        <c:axId val="1054670216"/>
      </c:areaChart>
      <c:catAx>
        <c:axId val="1552155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70216"/>
        <c:crosses val="autoZero"/>
        <c:auto val="1"/>
        <c:lblAlgn val="ctr"/>
        <c:lblOffset val="100"/>
        <c:noMultiLvlLbl val="0"/>
      </c:catAx>
      <c:valAx>
        <c:axId val="10546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5581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178491228627817E-2"/>
          <c:y val="9.3974522124128421E-2"/>
          <c:w val="0.9408998521966544"/>
          <c:h val="0.76665716659154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5-4BBB-A9F3-50A4DA54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749784"/>
        <c:axId val="1084580087"/>
      </c:barChart>
      <c:catAx>
        <c:axId val="84474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80087"/>
        <c:crosses val="autoZero"/>
        <c:auto val="1"/>
        <c:lblAlgn val="ctr"/>
        <c:lblOffset val="100"/>
        <c:noMultiLvlLbl val="0"/>
      </c:catAx>
      <c:valAx>
        <c:axId val="108458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4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38100</xdr:rowOff>
    </xdr:from>
    <xdr:to>
      <xdr:col>7</xdr:col>
      <xdr:colOff>285750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D611D8-228F-D7AE-1F58-28AE772A3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137160</xdr:rowOff>
    </xdr:from>
    <xdr:to>
      <xdr:col>11</xdr:col>
      <xdr:colOff>167640</xdr:colOff>
      <xdr:row>23</xdr:row>
      <xdr:rowOff>146685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BD52B-2AAB-FED2-46C3-1E90D61FD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132303</xdr:colOff>
      <xdr:row>156</xdr:row>
      <xdr:rowOff>99351</xdr:rowOff>
    </xdr:from>
    <xdr:to>
      <xdr:col>19</xdr:col>
      <xdr:colOff>240195</xdr:colOff>
      <xdr:row>175</xdr:row>
      <xdr:rowOff>154906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5EF8D-A665-9668-C80D-58C155F0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922020</xdr:colOff>
      <xdr:row>157</xdr:row>
      <xdr:rowOff>175260</xdr:rowOff>
    </xdr:from>
    <xdr:to>
      <xdr:col>8</xdr:col>
      <xdr:colOff>318135</xdr:colOff>
      <xdr:row>182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F49B3-E547-E4F8-9F47-176F02989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2">
      <pivotArea outline="0" collapsedLevelsAreSubtotals="1" fieldPosition="0"/>
    </format>
    <format dxfId="7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T156" totalsRowShown="0" headerRowDxfId="26" headerRowCellStyle="60% - Accent1">
  <autoFilter ref="A1:T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O156">
    <sortCondition ref="B1:B156"/>
  </sortState>
  <tableColumns count="20">
    <tableColumn id="2" xr3:uid="{CCFD9DCD-33DA-4C1C-B39D-1F8C0CA940C0}" name="Manufacturer" dataDxfId="25" dataCellStyle="60% - Accent2"/>
    <tableColumn id="1" xr3:uid="{91732ACF-B59B-4736-A06E-BE7ADB4669C2}" name="Model" dataDxfId="24" dataCellStyle="60% - Accent6"/>
    <tableColumn id="4" xr3:uid="{AC38EB39-9FE7-4815-9A95-BD4739621249}" name="Unit Sales" dataDxfId="23"/>
    <tableColumn id="5" xr3:uid="{48155666-2FFE-4435-98FA-77A71F62A4CD}" name="Price" dataDxfId="22"/>
    <tableColumn id="6" xr3:uid="{E6C9B305-43C4-4AA9-AF99-52F226A2A489}" name="Year Resale Value" dataDxfId="21"/>
    <tableColumn id="7" xr3:uid="{53AB75B2-B4C7-4B08-A310-E333B5D08F1E}" name="Retention %" dataDxfId="20" dataCellStyle="Percent">
      <calculatedColumnFormula>SUM(E2/D2)</calculatedColumnFormula>
    </tableColumn>
    <tableColumn id="20" xr3:uid="{55B62E29-5AD4-47EA-9F52-B11415674A8D}" name="Linear Total" dataDxfId="19" dataCellStyle="Percent">
      <calculatedColumnFormula>SUM(D2:E2)</calculatedColumnFormula>
    </tableColumn>
    <tableColumn id="8" xr3:uid="{14C0ED08-C800-44FC-AEFF-AD4CB3BA4CE3}" name="Retention Value" dataDxfId="18" dataCellStyle="Percent">
      <calculatedColumnFormula>IF(F2&gt;69%, "GOOD", "POOR")</calculatedColumnFormula>
    </tableColumn>
    <tableColumn id="9" xr3:uid="{2D1C7A45-6CF4-4F66-812C-40A50CEEFE3C}" name="Engine Size" dataDxfId="17"/>
    <tableColumn id="10" xr3:uid="{6F868495-C5F3-4EB0-A931-7DB5EE263B04}" name="Horsepower" dataDxfId="16"/>
    <tableColumn id="11" xr3:uid="{21D8283C-331B-4FBC-ADCB-511EC8FEEA5B}" name="HP Level" dataDxfId="15">
      <calculatedColumnFormula array="1">_xlfn.IFS(J2&gt;299,"High HP",J2&gt;99,"Medium HP",J2&lt;100,"Low HP")</calculatedColumnFormula>
    </tableColumn>
    <tableColumn id="3" xr3:uid="{D8DD2294-3DBB-4222-BDE1-25B41E8C6E23}" name="Vehicle_type" dataDxfId="14"/>
    <tableColumn id="17" xr3:uid="{41974CDD-17C2-4811-8CA1-4FE62EF36874}" name="Fuel Efficiency" dataDxfId="13"/>
    <tableColumn id="19" xr3:uid="{FF974689-EC10-4BD7-931E-F6D2FC8A04BB}" name="Power Perf Factor" dataDxfId="12"/>
    <tableColumn id="16" xr3:uid="{A47D6D7B-55BF-4939-8425-7A7DC0E408AE}" name="Fuel Capacity" dataDxfId="11"/>
    <tableColumn id="12" xr3:uid="{59E0B2CA-E73A-4CDD-A62F-F1A4C75E90F7}" name="Wheelbase" dataDxfId="10"/>
    <tableColumn id="13" xr3:uid="{1318511A-327E-4603-9CFA-8A67BC21BEB8}" name="Width" dataDxfId="9"/>
    <tableColumn id="14" xr3:uid="{B48108FE-8EF4-43AB-ACEA-F7B30A9D3C55}" name="Length" dataDxfId="8"/>
    <tableColumn id="15" xr3:uid="{1C70CD07-6AE4-4D29-95C6-1D02DF8772F3}" name="Curb Weight" dataDxfId="7"/>
    <tableColumn id="18" xr3:uid="{801588FA-173B-403F-BAF7-D1F66FFF62EA}" name="Latest Launch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5" dataCellStyle="60% - Accent2"/>
    <tableColumn id="1" xr3:uid="{43B3A4A3-6CC5-4B1F-9BA5-697A4F09A487}" name="Model" dataDxfId="64" dataCellStyle="60% - Accent6"/>
    <tableColumn id="19" xr3:uid="{5B90FD03-F436-4395-9630-5BC3AE66755A}" name="Power Perf Factor" dataDxfId="63" dataCellStyle="60% - Accent6"/>
    <tableColumn id="4" xr3:uid="{2F98F040-7842-4713-AEFE-12CD948B81ED}" name="Unit Sales" dataDxfId="62"/>
    <tableColumn id="5" xr3:uid="{6A58B398-9B8D-495F-8939-B398B67C09F9}" name="Price" dataDxfId="61"/>
    <tableColumn id="6" xr3:uid="{CFBD5404-82BE-457B-8590-AD11A6B7EF8F}" name="Year Resale Value" dataDxfId="60"/>
    <tableColumn id="7" xr3:uid="{7684E2FD-1B7C-4F58-8E02-AB765C88FB13}" name="Retention %" dataDxfId="59" dataCellStyle="Percent">
      <calculatedColumnFormula>SUM(F2/E2)</calculatedColumnFormula>
    </tableColumn>
    <tableColumn id="8" xr3:uid="{4F26BE56-C2D9-44F3-86FD-D2945E0358C0}" name="Retention Value" dataDxfId="58" dataCellStyle="Percent">
      <calculatedColumnFormula>IF(G2&gt;69%, "GOOD", "POOR")</calculatedColumnFormula>
    </tableColumn>
    <tableColumn id="9" xr3:uid="{E2821A61-E719-4923-891A-BCFDE42F66D0}" name="Engine Size" dataDxfId="57"/>
    <tableColumn id="10" xr3:uid="{16623E42-D7B5-47C4-B7B5-265380D2ACB5}" name="Horsepower" dataDxfId="56"/>
    <tableColumn id="11" xr3:uid="{D6BC5B95-B4B5-4D2C-B442-659931E923AB}" name="HP Level" dataDxfId="55">
      <calculatedColumnFormula array="1">_xlfn.IFS(J2&gt;299,"High HP",J2&gt;99,"Medium HP",J2&lt;100,"Low HP")</calculatedColumnFormula>
    </tableColumn>
    <tableColumn id="3" xr3:uid="{D89FC93A-602D-4147-B5D8-052BD3AAEFA9}" name="Vehicle_type" dataDxfId="54"/>
    <tableColumn id="17" xr3:uid="{09BC724F-FE73-4569-B3C5-F0F8A6DB4C85}" name="Fuel Efficiency" dataDxfId="53" dataCellStyle="60% - Accent6"/>
    <tableColumn id="12" xr3:uid="{55924A29-F156-4CD0-8425-CED32C98068B}" name="Wheelbase" dataDxfId="52"/>
    <tableColumn id="13" xr3:uid="{56DEB4B4-962C-464A-8CF0-5AF892D29D15}" name="Width" dataDxfId="51"/>
    <tableColumn id="14" xr3:uid="{1EDAA041-E793-4BBE-B154-A3806B225DA4}" name="Length" dataDxfId="50"/>
    <tableColumn id="15" xr3:uid="{8B517A00-9F46-45B8-851E-0C41E81C7F5A}" name="Curb Weight" dataDxfId="49"/>
    <tableColumn id="16" xr3:uid="{C0D2D5B9-1522-4D17-A522-05AF3FA10469}" name="Fuel Capacity" dataDxfId="48"/>
    <tableColumn id="18" xr3:uid="{8890314F-1652-4E10-ABA4-284B9415484A}" name="Latest Launch" dataDxfId="4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6" headerRowCellStyle="60% - Accent1">
  <autoFilter ref="A1:S156" xr:uid="{142A1155-8F99-4580-8274-3FFCD265F860}"/>
  <tableColumns count="19">
    <tableColumn id="2" xr3:uid="{0090DD31-AAEF-418B-A6D5-5A47F973884A}" name="Manufacturer" dataDxfId="45" dataCellStyle="60% - Accent2"/>
    <tableColumn id="1" xr3:uid="{1D457C4B-D2B8-4760-9FBD-20980339C812}" name="Model" dataDxfId="44" dataCellStyle="60% - Accent6"/>
    <tableColumn id="4" xr3:uid="{8522711B-6353-4D72-9921-4036DEB24699}" name="Unit Sales" dataDxfId="43"/>
    <tableColumn id="5" xr3:uid="{3F2EFF05-CEC1-43C4-8457-EC0A04BFE37D}" name="Price" dataDxfId="42"/>
    <tableColumn id="6" xr3:uid="{D0C7E9A3-6A78-4834-995F-71A07F7E5FEC}" name="Year Resale Value" dataDxfId="41"/>
    <tableColumn id="7" xr3:uid="{2892AE5C-2583-41F9-9297-9EA4C2895B5F}" name="Retention %" dataDxfId="40" dataCellStyle="Percent">
      <calculatedColumnFormula>SUM(E2/D2)</calculatedColumnFormula>
    </tableColumn>
    <tableColumn id="8" xr3:uid="{40A7E790-705B-474C-BD5E-B93CFDEAAD37}" name="Retention Value" dataDxfId="39" dataCellStyle="Percent">
      <calculatedColumnFormula>IF(F2&gt;69%, "GOOD", "POOR")</calculatedColumnFormula>
    </tableColumn>
    <tableColumn id="9" xr3:uid="{9FD1D782-0EB9-4AC8-9FB6-1F5437BC6100}" name="Engine Size" dataDxfId="38"/>
    <tableColumn id="10" xr3:uid="{97F7DE8D-9589-426B-AA4F-2E3F8BB7A81B}" name="Horsepower" dataDxfId="37"/>
    <tableColumn id="11" xr3:uid="{4CB9C68E-A6F1-497A-9877-E41495059145}" name="HP Level" dataDxfId="36">
      <calculatedColumnFormula array="1">_xlfn.IFS(I2&gt;299,"High HP",I2&gt;99,"Medium HP",I2&lt;100,"Low HP")</calculatedColumnFormula>
    </tableColumn>
    <tableColumn id="3" xr3:uid="{3733B2DD-D65D-439A-9EC2-28F65DC369D7}" name="Vehicle_type" dataDxfId="35"/>
    <tableColumn id="17" xr3:uid="{5136D0F0-2F8F-4D70-995F-CE39B1996127}" name="Fuel Efficiency" dataDxfId="34"/>
    <tableColumn id="19" xr3:uid="{5F133F36-F1C6-453A-A10C-A9917A623804}" name="Power Perf Factor" dataDxfId="33"/>
    <tableColumn id="12" xr3:uid="{6E551230-1170-40DA-8649-BDDA922271D8}" name="Wheelbase" dataDxfId="32"/>
    <tableColumn id="13" xr3:uid="{53A36FF3-E823-43B4-958B-9E02EC2B56F7}" name="Width" dataDxfId="31"/>
    <tableColumn id="14" xr3:uid="{0728B768-EB40-4E54-9F8B-8FC310D3272C}" name="Length" dataDxfId="30"/>
    <tableColumn id="15" xr3:uid="{2264EB11-0818-4B2A-A027-42B066FA9869}" name="Curb Weight" dataDxfId="29"/>
    <tableColumn id="16" xr3:uid="{58B24934-BE7E-4FBD-9F96-CEF0725C6117}" name="Fuel Capacity" dataDxfId="28"/>
    <tableColumn id="18" xr3:uid="{00FF364F-DDBE-4E2C-8F3E-DBDA321FA22A}" name="Latest Launch" dataDxfId="2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opLeftCell="A6" workbookViewId="0">
      <selection activeCell="A6" sqref="A6"/>
    </sheetView>
  </sheetViews>
  <sheetFormatPr defaultColWidth="8.88671875" defaultRowHeight="14.4"/>
  <cols>
    <col min="1" max="1" width="14.33203125" bestFit="1" customWidth="1"/>
    <col min="2" max="2" width="22.5546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C19" sqref="C19"/>
    </sheetView>
  </sheetViews>
  <sheetFormatPr defaultColWidth="8.88671875" defaultRowHeight="14.4"/>
  <cols>
    <col min="1" max="1" width="15.88671875" bestFit="1" customWidth="1"/>
    <col min="2" max="2" width="27.6640625" style="18" bestFit="1" customWidth="1"/>
    <col min="3" max="3" width="15.88671875" style="18" bestFit="1" customWidth="1"/>
    <col min="4" max="4" width="23.886718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AA166"/>
  <sheetViews>
    <sheetView zoomScale="85" zoomScaleNormal="163" workbookViewId="0">
      <selection activeCell="C136" sqref="C136"/>
    </sheetView>
  </sheetViews>
  <sheetFormatPr defaultColWidth="9.109375" defaultRowHeight="14.4"/>
  <cols>
    <col min="1" max="1" width="15.33203125" customWidth="1"/>
    <col min="2" max="2" width="15.44140625" bestFit="1" customWidth="1"/>
    <col min="3" max="3" width="20.5546875" bestFit="1" customWidth="1"/>
    <col min="4" max="4" width="12.6640625" style="9" customWidth="1"/>
    <col min="5" max="5" width="19.554687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0" max="20" width="10.44140625" bestFit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4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213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</row>
    <row r="2" spans="1:24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24">
        <f t="shared" ref="G2:G33" si="1">SUM(D2:E2)</f>
        <v>37860</v>
      </c>
      <c r="H2" s="12" t="str">
        <f>IF(F2&gt;69%,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58.280149520000002</v>
      </c>
      <c r="O2" s="5">
        <v>13.2</v>
      </c>
      <c r="P2" s="5">
        <v>101.2</v>
      </c>
      <c r="Q2" s="5">
        <v>67.3</v>
      </c>
      <c r="R2" s="5">
        <v>172.4</v>
      </c>
      <c r="S2" s="5">
        <v>2.6389999999999998</v>
      </c>
      <c r="T2" s="6">
        <v>40941</v>
      </c>
    </row>
    <row r="3" spans="1:24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24">
        <f t="shared" si="1"/>
        <v>48275</v>
      </c>
      <c r="H3" s="12" t="str">
        <f t="shared" ref="H3:H66" si="2">IF(F3&gt;69%,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91.370777660000002</v>
      </c>
      <c r="O3" s="5">
        <v>17.2</v>
      </c>
      <c r="P3" s="5">
        <v>108.1</v>
      </c>
      <c r="Q3" s="5">
        <v>70.3</v>
      </c>
      <c r="R3" s="5">
        <v>192.9</v>
      </c>
      <c r="S3" s="5">
        <v>3.5169999999999999</v>
      </c>
      <c r="T3" s="6">
        <v>40697</v>
      </c>
    </row>
    <row r="4" spans="1:24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24">
        <f t="shared" si="1"/>
        <v>71725</v>
      </c>
      <c r="H4" s="12" t="str">
        <f t="shared" si="2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91.389779329999996</v>
      </c>
      <c r="O4" s="5">
        <v>18</v>
      </c>
      <c r="P4" s="5">
        <v>114.6</v>
      </c>
      <c r="Q4" s="5">
        <v>71.400000000000006</v>
      </c>
      <c r="R4" s="5">
        <v>196.6</v>
      </c>
      <c r="S4" s="5">
        <v>3.85</v>
      </c>
      <c r="T4" s="6">
        <v>40612</v>
      </c>
    </row>
    <row r="5" spans="1:24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24">
        <f t="shared" si="1"/>
        <v>46245</v>
      </c>
      <c r="H5" s="12" t="str">
        <f t="shared" si="2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62.777639200000003</v>
      </c>
      <c r="O5" s="5">
        <v>16.399999999999999</v>
      </c>
      <c r="P5" s="5">
        <v>102.6</v>
      </c>
      <c r="Q5" s="5">
        <v>68.2</v>
      </c>
      <c r="R5" s="5">
        <v>178</v>
      </c>
      <c r="S5" s="5">
        <v>2.9980000000000002</v>
      </c>
      <c r="T5" s="6">
        <v>40824</v>
      </c>
      <c r="V5" s="1"/>
      <c r="X5" s="13"/>
    </row>
    <row r="6" spans="1:24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24">
        <f t="shared" si="1"/>
        <v>57505</v>
      </c>
      <c r="H6" s="12" t="str">
        <f t="shared" si="2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84.565105020000004</v>
      </c>
      <c r="O6" s="5">
        <v>18.5</v>
      </c>
      <c r="P6" s="5">
        <v>108.7</v>
      </c>
      <c r="Q6" s="5">
        <v>76.099999999999994</v>
      </c>
      <c r="R6" s="5">
        <v>192</v>
      </c>
      <c r="S6" s="5">
        <v>3.5609999999999999</v>
      </c>
      <c r="T6" s="6">
        <v>40764</v>
      </c>
      <c r="X6" s="13"/>
    </row>
    <row r="7" spans="1:24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24">
        <f t="shared" si="1"/>
        <v>101000</v>
      </c>
      <c r="H7" s="12" t="str">
        <f t="shared" si="2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134.65685819999999</v>
      </c>
      <c r="O7" s="5">
        <v>23.7</v>
      </c>
      <c r="P7" s="5">
        <v>113</v>
      </c>
      <c r="Q7" s="5">
        <v>74</v>
      </c>
      <c r="R7" s="5">
        <v>198.2</v>
      </c>
      <c r="S7" s="5">
        <v>3.9020000000000001</v>
      </c>
      <c r="T7" s="6">
        <v>40966</v>
      </c>
      <c r="X7" s="13"/>
    </row>
    <row r="8" spans="1:24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24">
        <f t="shared" si="1"/>
        <v>51490</v>
      </c>
      <c r="H8" s="12" t="str">
        <f t="shared" si="2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71.191206710000003</v>
      </c>
      <c r="O8" s="5">
        <v>16.600000000000001</v>
      </c>
      <c r="P8" s="5">
        <v>107.3</v>
      </c>
      <c r="Q8" s="5">
        <v>68.400000000000006</v>
      </c>
      <c r="R8" s="5">
        <v>176</v>
      </c>
      <c r="S8" s="5">
        <v>3.1789999999999998</v>
      </c>
      <c r="T8" s="6">
        <v>40722</v>
      </c>
      <c r="X8" s="13"/>
    </row>
    <row r="9" spans="1:24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24">
        <f t="shared" si="1"/>
        <v>62075</v>
      </c>
      <c r="H9" s="12" t="str">
        <f t="shared" si="2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81.877068559999998</v>
      </c>
      <c r="O9" s="5">
        <v>16.600000000000001</v>
      </c>
      <c r="P9" s="5">
        <v>107.3</v>
      </c>
      <c r="Q9" s="5">
        <v>68.5</v>
      </c>
      <c r="R9" s="5">
        <v>176</v>
      </c>
      <c r="S9" s="5">
        <v>3.1970000000000001</v>
      </c>
      <c r="T9" s="6">
        <v>40937</v>
      </c>
      <c r="X9" s="13"/>
    </row>
    <row r="10" spans="1:24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24">
        <f t="shared" si="1"/>
        <v>75025</v>
      </c>
      <c r="H10" s="12" t="str">
        <f t="shared" si="2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83.998723799999993</v>
      </c>
      <c r="O10" s="5">
        <v>18.5</v>
      </c>
      <c r="P10" s="5">
        <v>111.4</v>
      </c>
      <c r="Q10" s="5">
        <v>70.900000000000006</v>
      </c>
      <c r="R10" s="5">
        <v>188</v>
      </c>
      <c r="S10" s="5">
        <v>3.472</v>
      </c>
      <c r="T10" s="6">
        <v>40637</v>
      </c>
      <c r="X10" s="13"/>
    </row>
    <row r="11" spans="1:24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24">
        <f t="shared" si="1"/>
        <v>34450</v>
      </c>
      <c r="H11" s="12" t="str">
        <f t="shared" si="2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71.181451319999994</v>
      </c>
      <c r="O11" s="5">
        <v>17.5</v>
      </c>
      <c r="P11" s="5">
        <v>109</v>
      </c>
      <c r="Q11" s="5">
        <v>72.7</v>
      </c>
      <c r="R11" s="5">
        <v>194.6</v>
      </c>
      <c r="S11" s="5">
        <v>3.3679999999999999</v>
      </c>
      <c r="T11" s="6">
        <v>40849</v>
      </c>
      <c r="X11" s="13"/>
    </row>
    <row r="12" spans="1:24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24">
        <f t="shared" si="1"/>
        <v>39040</v>
      </c>
      <c r="H12" s="12" t="str">
        <f t="shared" si="2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95.636702529999994</v>
      </c>
      <c r="O12" s="5">
        <v>17.5</v>
      </c>
      <c r="P12" s="5">
        <v>109</v>
      </c>
      <c r="Q12" s="5">
        <v>72.7</v>
      </c>
      <c r="R12" s="5">
        <v>196.2</v>
      </c>
      <c r="S12" s="5">
        <v>3.5430000000000001</v>
      </c>
      <c r="T12" s="6">
        <v>40789</v>
      </c>
      <c r="X12" s="13"/>
    </row>
    <row r="13" spans="1:24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24">
        <f t="shared" si="1"/>
        <v>52155</v>
      </c>
      <c r="H13" s="12" t="str">
        <f t="shared" si="2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85.828408249999995</v>
      </c>
      <c r="O13" s="5">
        <v>18.5</v>
      </c>
      <c r="P13" s="5">
        <v>113.8</v>
      </c>
      <c r="Q13" s="5">
        <v>74.7</v>
      </c>
      <c r="R13" s="5">
        <v>206.8</v>
      </c>
      <c r="S13" s="5">
        <v>3.778</v>
      </c>
      <c r="T13" s="6">
        <v>40991</v>
      </c>
      <c r="X13" s="13"/>
    </row>
    <row r="14" spans="1:24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24">
        <f t="shared" si="1"/>
        <v>41245</v>
      </c>
      <c r="H14" s="12" t="str">
        <f t="shared" si="2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84.254525810000004</v>
      </c>
      <c r="O14" s="5">
        <v>17.5</v>
      </c>
      <c r="P14" s="5">
        <v>112.2</v>
      </c>
      <c r="Q14" s="5">
        <v>73.5</v>
      </c>
      <c r="R14" s="5">
        <v>200</v>
      </c>
      <c r="S14" s="5">
        <v>3.5910000000000002</v>
      </c>
      <c r="T14" s="6">
        <v>40747</v>
      </c>
    </row>
    <row r="15" spans="1:24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24">
        <f t="shared" si="1"/>
        <v>62420</v>
      </c>
      <c r="H15" s="12" t="str">
        <f t="shared" si="2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113.85459760000001</v>
      </c>
      <c r="O15" s="5">
        <v>18.5</v>
      </c>
      <c r="P15" s="5">
        <v>115.3</v>
      </c>
      <c r="Q15" s="5">
        <v>74.5</v>
      </c>
      <c r="R15" s="5">
        <v>207.2</v>
      </c>
      <c r="S15" s="5">
        <v>3.9780000000000002</v>
      </c>
      <c r="T15" s="6">
        <v>40962</v>
      </c>
    </row>
    <row r="16" spans="1:24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24">
        <f t="shared" si="1"/>
        <v>71575</v>
      </c>
      <c r="H16" s="12" t="str">
        <f t="shared" si="2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115.6213578</v>
      </c>
      <c r="O16" s="5">
        <v>18.5</v>
      </c>
      <c r="P16" s="5">
        <v>112.2</v>
      </c>
      <c r="Q16" s="5">
        <v>75</v>
      </c>
      <c r="R16" s="5">
        <v>201</v>
      </c>
      <c r="S16" s="5">
        <v>3.875</v>
      </c>
      <c r="T16" s="6">
        <v>40662</v>
      </c>
      <c r="W16" s="13"/>
    </row>
    <row r="17" spans="1:27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24">
        <f t="shared" si="1"/>
        <v>65390</v>
      </c>
      <c r="H17" s="12" t="str">
        <f t="shared" si="2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113.7658739</v>
      </c>
      <c r="O17" s="5">
        <v>19</v>
      </c>
      <c r="P17" s="5">
        <v>108</v>
      </c>
      <c r="Q17" s="5">
        <v>75.5</v>
      </c>
      <c r="R17" s="5">
        <v>200.6</v>
      </c>
      <c r="S17" s="5">
        <v>3.843</v>
      </c>
      <c r="T17" s="6">
        <v>40874</v>
      </c>
    </row>
    <row r="18" spans="1:27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24">
        <f t="shared" si="1"/>
        <v>49235</v>
      </c>
      <c r="H18" s="12" t="str">
        <f t="shared" si="2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83.483093580000002</v>
      </c>
      <c r="O18" s="5">
        <v>18</v>
      </c>
      <c r="P18" s="5">
        <v>107.4</v>
      </c>
      <c r="Q18" s="5">
        <v>70.3</v>
      </c>
      <c r="R18" s="5">
        <v>194.8</v>
      </c>
      <c r="S18" s="5">
        <v>3.77</v>
      </c>
      <c r="T18" s="6">
        <v>40814</v>
      </c>
    </row>
    <row r="19" spans="1:27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24">
        <f t="shared" si="1"/>
        <v>77470</v>
      </c>
      <c r="H19" s="12" t="str">
        <f t="shared" si="2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109.5091165</v>
      </c>
      <c r="O19" s="5">
        <v>30</v>
      </c>
      <c r="P19" s="5">
        <v>117.5</v>
      </c>
      <c r="Q19" s="5">
        <v>77</v>
      </c>
      <c r="R19" s="5">
        <v>201.2</v>
      </c>
      <c r="S19" s="5">
        <v>5.5720000000000001</v>
      </c>
      <c r="T19" s="6">
        <v>41016</v>
      </c>
    </row>
    <row r="20" spans="1:27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24">
        <f t="shared" si="1"/>
        <v>22510</v>
      </c>
      <c r="H20" s="12" t="str">
        <f t="shared" si="2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46.363347470000001</v>
      </c>
      <c r="O20" s="5">
        <v>14.3</v>
      </c>
      <c r="P20" s="5">
        <v>104.1</v>
      </c>
      <c r="Q20" s="5">
        <v>67.900000000000006</v>
      </c>
      <c r="R20" s="5">
        <v>180.9</v>
      </c>
      <c r="S20" s="5">
        <v>2.6760000000000002</v>
      </c>
      <c r="T20" s="6">
        <v>40772</v>
      </c>
    </row>
    <row r="21" spans="1:27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24">
        <f t="shared" si="1"/>
        <v>27760</v>
      </c>
      <c r="H21" s="12" t="str">
        <f t="shared" si="2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67.314462160000005</v>
      </c>
      <c r="O21" s="5">
        <v>15</v>
      </c>
      <c r="P21" s="5">
        <v>107</v>
      </c>
      <c r="Q21" s="5">
        <v>69.400000000000006</v>
      </c>
      <c r="R21" s="5">
        <v>190.4</v>
      </c>
      <c r="S21" s="5">
        <v>3.0510000000000002</v>
      </c>
      <c r="T21" s="6">
        <v>40987</v>
      </c>
      <c r="W21" s="1"/>
      <c r="X21" s="1"/>
    </row>
    <row r="22" spans="1:27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24">
        <f t="shared" si="1"/>
        <v>29200</v>
      </c>
      <c r="H22" s="12" t="str">
        <f t="shared" si="2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69.991395600000004</v>
      </c>
      <c r="O22" s="5">
        <v>16.600000000000001</v>
      </c>
      <c r="P22" s="5">
        <v>107.5</v>
      </c>
      <c r="Q22" s="5">
        <v>72.5</v>
      </c>
      <c r="R22" s="5">
        <v>200.9</v>
      </c>
      <c r="S22" s="5">
        <v>3.33</v>
      </c>
      <c r="T22" s="6">
        <v>40687</v>
      </c>
      <c r="Y22" s="14"/>
      <c r="Z22" s="14"/>
      <c r="AA22" s="14"/>
    </row>
    <row r="23" spans="1:27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24">
        <f t="shared" si="1"/>
        <v>30915</v>
      </c>
      <c r="H23" s="12" t="str">
        <f t="shared" si="2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72.030917189999997</v>
      </c>
      <c r="O23" s="5">
        <v>17</v>
      </c>
      <c r="P23" s="5">
        <v>110.5</v>
      </c>
      <c r="Q23" s="5">
        <v>72.7</v>
      </c>
      <c r="R23" s="5">
        <v>197.9</v>
      </c>
      <c r="S23" s="5">
        <v>3.34</v>
      </c>
      <c r="T23" s="6">
        <v>40899</v>
      </c>
    </row>
    <row r="24" spans="1:27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24">
        <f t="shared" si="1"/>
        <v>37365</v>
      </c>
      <c r="H24" s="12" t="str">
        <f t="shared" si="2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81.118543329999994</v>
      </c>
      <c r="O24" s="5">
        <v>16.8</v>
      </c>
      <c r="P24" s="5">
        <v>101.1</v>
      </c>
      <c r="Q24" s="5">
        <v>74.099999999999994</v>
      </c>
      <c r="R24" s="5">
        <v>193.2</v>
      </c>
      <c r="S24" s="5">
        <v>3.5</v>
      </c>
      <c r="T24" s="6">
        <v>40839</v>
      </c>
    </row>
    <row r="25" spans="1:27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24">
        <f t="shared" si="1"/>
        <v>91930</v>
      </c>
      <c r="H25" s="12" t="str">
        <f t="shared" si="2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141.14115000000001</v>
      </c>
      <c r="O25" s="5">
        <v>19.100000000000001</v>
      </c>
      <c r="P25" s="5">
        <v>104.5</v>
      </c>
      <c r="Q25" s="5">
        <v>73.599999999999994</v>
      </c>
      <c r="R25" s="5">
        <v>179.7</v>
      </c>
      <c r="S25" s="5">
        <v>3.21</v>
      </c>
      <c r="T25" s="6">
        <v>41041</v>
      </c>
    </row>
    <row r="26" spans="1:27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24">
        <f t="shared" si="1"/>
        <v>23085</v>
      </c>
      <c r="H26" s="12" t="str">
        <f t="shared" si="2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48.297636099999998</v>
      </c>
      <c r="O26" s="5">
        <v>13.2</v>
      </c>
      <c r="P26" s="5">
        <v>97.1</v>
      </c>
      <c r="Q26" s="5">
        <v>66.7</v>
      </c>
      <c r="R26" s="5">
        <v>174.3</v>
      </c>
      <c r="S26" s="5">
        <v>2.3980000000000001</v>
      </c>
      <c r="T26" s="6">
        <v>40797</v>
      </c>
    </row>
    <row r="27" spans="1:27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24">
        <f t="shared" si="1"/>
        <v>14395</v>
      </c>
      <c r="H27" s="12" t="str">
        <f t="shared" si="2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23.276272330000001</v>
      </c>
      <c r="O27" s="5">
        <v>10.3</v>
      </c>
      <c r="P27" s="5">
        <v>93.1</v>
      </c>
      <c r="Q27" s="5">
        <v>62.6</v>
      </c>
      <c r="R27" s="5">
        <v>149.4</v>
      </c>
      <c r="S27" s="5">
        <v>1.895</v>
      </c>
      <c r="T27" s="6">
        <v>41012</v>
      </c>
    </row>
    <row r="28" spans="1:27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24">
        <f t="shared" si="1"/>
        <v>30440</v>
      </c>
      <c r="H28" s="12" t="str">
        <f t="shared" si="2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71.838039440000003</v>
      </c>
      <c r="O28" s="5">
        <v>17</v>
      </c>
      <c r="P28" s="5">
        <v>110.5</v>
      </c>
      <c r="Q28" s="5">
        <v>73</v>
      </c>
      <c r="R28" s="5">
        <v>200</v>
      </c>
      <c r="S28" s="5">
        <v>3.3889999999999998</v>
      </c>
      <c r="T28" s="6">
        <v>40712</v>
      </c>
    </row>
    <row r="29" spans="1:27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24">
        <f t="shared" si="1"/>
        <v>32200</v>
      </c>
      <c r="H29" s="12" t="str">
        <f t="shared" si="2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65.957183959999995</v>
      </c>
      <c r="O29" s="5">
        <v>15.9</v>
      </c>
      <c r="P29" s="5">
        <v>103.7</v>
      </c>
      <c r="Q29" s="5">
        <v>69.7</v>
      </c>
      <c r="R29" s="5">
        <v>190.9</v>
      </c>
      <c r="S29" s="5">
        <v>2.9670000000000001</v>
      </c>
      <c r="T29" s="6">
        <v>40924</v>
      </c>
    </row>
    <row r="30" spans="1:27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24">
        <f t="shared" si="1"/>
        <v>38675</v>
      </c>
      <c r="H30" s="12" t="str">
        <f t="shared" si="2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69.521355049999997</v>
      </c>
      <c r="O30" s="5">
        <v>16</v>
      </c>
      <c r="P30" s="5">
        <v>106</v>
      </c>
      <c r="Q30" s="5">
        <v>69.2</v>
      </c>
      <c r="R30" s="5">
        <v>193</v>
      </c>
      <c r="S30" s="5">
        <v>3.3319999999999999</v>
      </c>
      <c r="T30" s="6">
        <v>40864</v>
      </c>
    </row>
    <row r="31" spans="1:27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24">
        <f t="shared" si="1"/>
        <v>35970</v>
      </c>
      <c r="H31" s="12" t="str">
        <f t="shared" si="2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80.02378204</v>
      </c>
      <c r="O31" s="5">
        <v>17</v>
      </c>
      <c r="P31" s="5">
        <v>113</v>
      </c>
      <c r="Q31" s="5">
        <v>74.400000000000006</v>
      </c>
      <c r="R31" s="5">
        <v>209.1</v>
      </c>
      <c r="S31" s="5">
        <v>3.452</v>
      </c>
      <c r="T31" s="6">
        <v>41066</v>
      </c>
    </row>
    <row r="32" spans="1:27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24">
        <f t="shared" si="1"/>
        <v>29120</v>
      </c>
      <c r="H32" s="12" t="str">
        <f t="shared" si="2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53.566199869999998</v>
      </c>
      <c r="O32" s="5">
        <v>16</v>
      </c>
      <c r="P32" s="5">
        <v>108</v>
      </c>
      <c r="Q32" s="5">
        <v>71</v>
      </c>
      <c r="R32" s="5">
        <v>186</v>
      </c>
      <c r="S32" s="5">
        <v>2.911</v>
      </c>
      <c r="T32" s="6">
        <v>40822</v>
      </c>
    </row>
    <row r="33" spans="1:20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24">
        <f t="shared" si="1"/>
        <v>45665</v>
      </c>
      <c r="H33" s="12" t="str">
        <f t="shared" si="2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101.3292807</v>
      </c>
      <c r="O33" s="5">
        <v>17</v>
      </c>
      <c r="P33" s="5">
        <v>113</v>
      </c>
      <c r="Q33" s="5">
        <v>74.400000000000006</v>
      </c>
      <c r="R33" s="5">
        <v>207.7</v>
      </c>
      <c r="S33" s="5">
        <v>3.5640000000000001</v>
      </c>
      <c r="T33" s="6">
        <v>41037</v>
      </c>
    </row>
    <row r="34" spans="1:20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24">
        <f t="shared" ref="G34:G65" si="3">SUM(D34:E34)</f>
        <v>47610</v>
      </c>
      <c r="H34" s="12" t="str">
        <f t="shared" si="2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101.6552441</v>
      </c>
      <c r="O34" s="5">
        <v>17</v>
      </c>
      <c r="P34" s="5">
        <v>113</v>
      </c>
      <c r="Q34" s="5">
        <v>74.400000000000006</v>
      </c>
      <c r="R34" s="5">
        <v>197.8</v>
      </c>
      <c r="S34" s="5">
        <v>3.5670000000000002</v>
      </c>
      <c r="T34" s="6">
        <v>40949</v>
      </c>
    </row>
    <row r="35" spans="1:20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24">
        <f t="shared" si="3"/>
        <v>20390</v>
      </c>
      <c r="H35" s="12" t="str">
        <f t="shared" si="2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52.084898750000001</v>
      </c>
      <c r="O35" s="5">
        <v>12.5</v>
      </c>
      <c r="P35" s="5">
        <v>105</v>
      </c>
      <c r="Q35" s="5">
        <v>74.400000000000006</v>
      </c>
      <c r="R35" s="5">
        <v>174.4</v>
      </c>
      <c r="S35" s="5">
        <v>2.5670000000000002</v>
      </c>
      <c r="T35" s="6">
        <v>40889</v>
      </c>
    </row>
    <row r="36" spans="1:20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24">
        <f t="shared" si="3"/>
        <v>31590</v>
      </c>
      <c r="H36" s="12" t="str">
        <f t="shared" si="2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65.650508340000002</v>
      </c>
      <c r="O36" s="5">
        <v>15.9</v>
      </c>
      <c r="P36" s="5">
        <v>103.7</v>
      </c>
      <c r="Q36" s="5">
        <v>69.099999999999994</v>
      </c>
      <c r="R36" s="5">
        <v>190.2</v>
      </c>
      <c r="S36" s="5">
        <v>2.879</v>
      </c>
      <c r="T36" s="6">
        <v>41091</v>
      </c>
    </row>
    <row r="37" spans="1:20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24">
        <f t="shared" si="3"/>
        <v>30415</v>
      </c>
      <c r="H37" s="12" t="str">
        <f t="shared" si="2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67.876107840000003</v>
      </c>
      <c r="O37" s="5">
        <v>16</v>
      </c>
      <c r="P37" s="5">
        <v>108</v>
      </c>
      <c r="Q37" s="5">
        <v>71</v>
      </c>
      <c r="R37" s="5">
        <v>186</v>
      </c>
      <c r="S37" s="5">
        <v>3.0579999999999998</v>
      </c>
      <c r="T37" s="6">
        <v>40847</v>
      </c>
    </row>
    <row r="38" spans="1:20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24">
        <f t="shared" si="3"/>
        <v>34780</v>
      </c>
      <c r="H38" s="12" t="str">
        <f t="shared" si="2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80.831470170000003</v>
      </c>
      <c r="O38" s="5">
        <v>17</v>
      </c>
      <c r="P38" s="5">
        <v>113</v>
      </c>
      <c r="Q38" s="5">
        <v>74.7</v>
      </c>
      <c r="R38" s="5">
        <v>203.7</v>
      </c>
      <c r="S38" s="5">
        <v>3.4889999999999999</v>
      </c>
      <c r="T38" s="6">
        <v>41062</v>
      </c>
    </row>
    <row r="39" spans="1:20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24">
        <f t="shared" si="3"/>
        <v>128195</v>
      </c>
      <c r="H39" s="12" t="str">
        <f t="shared" si="2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188.14432300000001</v>
      </c>
      <c r="O39" s="5">
        <v>19</v>
      </c>
      <c r="P39" s="5">
        <v>96.2</v>
      </c>
      <c r="Q39" s="5">
        <v>75.7</v>
      </c>
      <c r="R39" s="5">
        <v>176.7</v>
      </c>
      <c r="S39" s="5">
        <v>3.375</v>
      </c>
      <c r="T39" s="6">
        <v>40762</v>
      </c>
    </row>
    <row r="40" spans="1:20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24">
        <f t="shared" si="3"/>
        <v>34520</v>
      </c>
      <c r="H40" s="12" t="str">
        <f t="shared" si="2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90.211700050000005</v>
      </c>
      <c r="O40" s="5">
        <v>26</v>
      </c>
      <c r="P40" s="5">
        <v>138.69999999999999</v>
      </c>
      <c r="Q40" s="5">
        <v>79.3</v>
      </c>
      <c r="R40" s="5">
        <v>224.2</v>
      </c>
      <c r="S40" s="5">
        <v>4.47</v>
      </c>
      <c r="T40" s="6">
        <v>40974</v>
      </c>
    </row>
    <row r="41" spans="1:20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24">
        <f t="shared" si="3"/>
        <v>36825</v>
      </c>
      <c r="H41" s="12" t="str">
        <f t="shared" si="2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71.135291609999996</v>
      </c>
      <c r="O41" s="5">
        <v>32</v>
      </c>
      <c r="P41" s="5">
        <v>109.6</v>
      </c>
      <c r="Q41" s="5">
        <v>78.8</v>
      </c>
      <c r="R41" s="5">
        <v>192.6</v>
      </c>
      <c r="S41" s="5">
        <v>4.2450000000000001</v>
      </c>
      <c r="T41" s="6">
        <v>40914</v>
      </c>
    </row>
    <row r="42" spans="1:20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24">
        <f t="shared" si="3"/>
        <v>32000</v>
      </c>
      <c r="H42" s="12" t="str">
        <f t="shared" si="2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70.078321540000005</v>
      </c>
      <c r="O42" s="5">
        <v>32</v>
      </c>
      <c r="P42" s="5">
        <v>127.2</v>
      </c>
      <c r="Q42" s="5">
        <v>78.8</v>
      </c>
      <c r="R42" s="5">
        <v>208.5</v>
      </c>
      <c r="S42" s="5">
        <v>4.298</v>
      </c>
      <c r="T42" s="6">
        <v>41116</v>
      </c>
    </row>
    <row r="43" spans="1:20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24">
        <f t="shared" si="3"/>
        <v>28240</v>
      </c>
      <c r="H43" s="12" t="str">
        <f t="shared" si="2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49.64500177</v>
      </c>
      <c r="O43" s="5">
        <v>22</v>
      </c>
      <c r="P43" s="5">
        <v>131</v>
      </c>
      <c r="Q43" s="5">
        <v>71.5</v>
      </c>
      <c r="R43" s="5">
        <v>215</v>
      </c>
      <c r="S43" s="5">
        <v>3.5569999999999999</v>
      </c>
      <c r="T43" s="6">
        <v>40872</v>
      </c>
    </row>
    <row r="44" spans="1:20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24">
        <f t="shared" si="3"/>
        <v>47746</v>
      </c>
      <c r="H44" s="12" t="str">
        <f t="shared" si="2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92.85412522</v>
      </c>
      <c r="O44" s="5">
        <v>25</v>
      </c>
      <c r="P44" s="5">
        <v>115.7</v>
      </c>
      <c r="Q44" s="5">
        <v>71.7</v>
      </c>
      <c r="R44" s="5">
        <v>193.5</v>
      </c>
      <c r="S44" s="5">
        <v>4.3940000000000001</v>
      </c>
      <c r="T44" s="6">
        <v>41087</v>
      </c>
    </row>
    <row r="45" spans="1:20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24">
        <f t="shared" si="3"/>
        <v>31590</v>
      </c>
      <c r="H45" s="12" t="str">
        <f t="shared" si="2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61.227000310000001</v>
      </c>
      <c r="O45" s="5">
        <v>20</v>
      </c>
      <c r="P45" s="5">
        <v>113.3</v>
      </c>
      <c r="Q45" s="5">
        <v>76.8</v>
      </c>
      <c r="R45" s="5">
        <v>186.3</v>
      </c>
      <c r="S45" s="5">
        <v>3.5329999999999999</v>
      </c>
      <c r="T45" s="6">
        <v>40787</v>
      </c>
    </row>
    <row r="46" spans="1:20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24">
        <f t="shared" si="3"/>
        <v>19495</v>
      </c>
      <c r="H46" s="12" t="str">
        <f t="shared" si="2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44.083709460000001</v>
      </c>
      <c r="O46" s="5">
        <v>12.7</v>
      </c>
      <c r="P46" s="5">
        <v>98.4</v>
      </c>
      <c r="Q46" s="5">
        <v>67</v>
      </c>
      <c r="R46" s="5">
        <v>174.7</v>
      </c>
      <c r="S46" s="5">
        <v>2.468</v>
      </c>
      <c r="T46" s="6">
        <v>40999</v>
      </c>
    </row>
    <row r="47" spans="1:20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24">
        <f t="shared" si="3"/>
        <v>34320</v>
      </c>
      <c r="H47" s="12" t="str">
        <f t="shared" si="2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76.509184559999994</v>
      </c>
      <c r="O47" s="5">
        <v>15.7</v>
      </c>
      <c r="P47" s="5">
        <v>101.3</v>
      </c>
      <c r="Q47" s="5">
        <v>73.099999999999994</v>
      </c>
      <c r="R47" s="5">
        <v>183.2</v>
      </c>
      <c r="S47" s="5">
        <v>3.2029999999999998</v>
      </c>
      <c r="T47" s="6">
        <v>40939</v>
      </c>
    </row>
    <row r="48" spans="1:20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24">
        <f t="shared" si="3"/>
        <v>25870</v>
      </c>
      <c r="H48" s="12" t="str">
        <f t="shared" si="2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67.351010720000005</v>
      </c>
      <c r="O48" s="5">
        <v>15</v>
      </c>
      <c r="P48" s="5">
        <v>106.5</v>
      </c>
      <c r="Q48" s="5">
        <v>69.099999999999994</v>
      </c>
      <c r="R48" s="5">
        <v>184.6</v>
      </c>
      <c r="S48" s="5">
        <v>2.7690000000000001</v>
      </c>
      <c r="T48" s="6">
        <v>41141</v>
      </c>
    </row>
    <row r="49" spans="1:20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24">
        <f t="shared" si="3"/>
        <v>27940</v>
      </c>
      <c r="H49" s="12" t="str">
        <f t="shared" si="2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62.503739500000002</v>
      </c>
      <c r="O49" s="5">
        <v>16</v>
      </c>
      <c r="P49" s="5">
        <v>108.5</v>
      </c>
      <c r="Q49" s="5">
        <v>73</v>
      </c>
      <c r="R49" s="5">
        <v>197.6</v>
      </c>
      <c r="S49" s="5">
        <v>3.3679999999999999</v>
      </c>
      <c r="T49" s="6">
        <v>40897</v>
      </c>
    </row>
    <row r="50" spans="1:20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24">
        <f t="shared" si="3"/>
        <v>20985</v>
      </c>
      <c r="H50" s="12" t="str">
        <f t="shared" si="2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43.117132009999999</v>
      </c>
      <c r="O50" s="5">
        <v>13.2</v>
      </c>
      <c r="P50" s="5">
        <v>103</v>
      </c>
      <c r="Q50" s="5">
        <v>66.900000000000006</v>
      </c>
      <c r="R50" s="5">
        <v>174.8</v>
      </c>
      <c r="S50" s="5">
        <v>2.5640000000000001</v>
      </c>
      <c r="T50" s="6">
        <v>41112</v>
      </c>
    </row>
    <row r="51" spans="1:20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24">
        <f t="shared" si="3"/>
        <v>36405</v>
      </c>
      <c r="H51" s="12" t="str">
        <f t="shared" si="2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80.499536710000001</v>
      </c>
      <c r="O51" s="5">
        <v>19</v>
      </c>
      <c r="P51" s="5">
        <v>114.7</v>
      </c>
      <c r="Q51" s="5">
        <v>78.2</v>
      </c>
      <c r="R51" s="5">
        <v>212</v>
      </c>
      <c r="S51" s="5">
        <v>3.9079999999999999</v>
      </c>
      <c r="T51" s="6">
        <v>40812</v>
      </c>
    </row>
    <row r="52" spans="1:20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24">
        <f t="shared" si="3"/>
        <v>48570</v>
      </c>
      <c r="H52" s="12" t="str">
        <f t="shared" si="2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87.635495779999999</v>
      </c>
      <c r="O52" s="5">
        <v>21</v>
      </c>
      <c r="P52" s="5">
        <v>111.6</v>
      </c>
      <c r="Q52" s="5">
        <v>70.2</v>
      </c>
      <c r="R52" s="5">
        <v>190.7</v>
      </c>
      <c r="S52" s="5">
        <v>3.8759999999999999</v>
      </c>
      <c r="T52" s="6">
        <v>41024</v>
      </c>
    </row>
    <row r="53" spans="1:20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24">
        <f t="shared" si="3"/>
        <v>34585</v>
      </c>
      <c r="H53" s="12" t="str">
        <f t="shared" si="2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62.095048390000002</v>
      </c>
      <c r="O53" s="5">
        <v>26</v>
      </c>
      <c r="P53" s="5">
        <v>120.7</v>
      </c>
      <c r="Q53" s="5">
        <v>76.599999999999994</v>
      </c>
      <c r="R53" s="5">
        <v>200.9</v>
      </c>
      <c r="S53" s="5">
        <v>3.7610000000000001</v>
      </c>
      <c r="T53" s="6">
        <v>40964</v>
      </c>
    </row>
    <row r="54" spans="1:20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24">
        <f t="shared" si="3"/>
        <v>59710</v>
      </c>
      <c r="H54" s="12" t="str">
        <f t="shared" si="2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100.0248023</v>
      </c>
      <c r="O54" s="5">
        <v>26</v>
      </c>
      <c r="P54" s="5">
        <v>119</v>
      </c>
      <c r="Q54" s="5">
        <v>78.7</v>
      </c>
      <c r="R54" s="5">
        <v>204.6</v>
      </c>
      <c r="S54" s="5">
        <v>4.8079999999999998</v>
      </c>
      <c r="T54" s="6">
        <v>41166</v>
      </c>
    </row>
    <row r="55" spans="1:20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24">
        <f t="shared" si="3"/>
        <v>19900</v>
      </c>
      <c r="H55" s="12" t="str">
        <f t="shared" si="2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47.389531310000002</v>
      </c>
      <c r="O55" s="5">
        <v>20</v>
      </c>
      <c r="P55" s="5">
        <v>117.5</v>
      </c>
      <c r="Q55" s="5">
        <v>69.400000000000006</v>
      </c>
      <c r="R55" s="5">
        <v>200.7</v>
      </c>
      <c r="S55" s="5">
        <v>3.0859999999999999</v>
      </c>
      <c r="T55" s="6">
        <v>40922</v>
      </c>
    </row>
    <row r="56" spans="1:20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24">
        <f t="shared" si="3"/>
        <v>42010</v>
      </c>
      <c r="H56" s="12" t="str">
        <f t="shared" si="2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89.401934729999994</v>
      </c>
      <c r="O56" s="5">
        <v>25.1</v>
      </c>
      <c r="P56" s="5">
        <v>138.5</v>
      </c>
      <c r="Q56" s="5">
        <v>79.099999999999994</v>
      </c>
      <c r="R56" s="5">
        <v>224.5</v>
      </c>
      <c r="S56" s="5">
        <v>4.2409999999999997</v>
      </c>
      <c r="T56" s="6">
        <v>41137</v>
      </c>
    </row>
    <row r="57" spans="1:20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24">
        <f t="shared" si="3"/>
        <v>22735</v>
      </c>
      <c r="H57" s="12" t="str">
        <f t="shared" si="2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42.879097340000001</v>
      </c>
      <c r="O57" s="5">
        <v>11.9</v>
      </c>
      <c r="P57" s="5">
        <v>103.2</v>
      </c>
      <c r="Q57" s="5">
        <v>67.099999999999994</v>
      </c>
      <c r="R57" s="5">
        <v>175.1</v>
      </c>
      <c r="S57" s="5">
        <v>2.339</v>
      </c>
      <c r="T57" s="6">
        <v>40837</v>
      </c>
    </row>
    <row r="58" spans="1:20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24">
        <f t="shared" si="3"/>
        <v>28560</v>
      </c>
      <c r="H58" s="12" t="str">
        <f t="shared" si="2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54.269548290000003</v>
      </c>
      <c r="O58" s="5">
        <v>17.100000000000001</v>
      </c>
      <c r="P58" s="5">
        <v>106.9</v>
      </c>
      <c r="Q58" s="5">
        <v>70.3</v>
      </c>
      <c r="R58" s="5">
        <v>188.8</v>
      </c>
      <c r="S58" s="5">
        <v>2.9319999999999999</v>
      </c>
      <c r="T58" s="6">
        <v>41049</v>
      </c>
    </row>
    <row r="59" spans="1:20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24">
        <f t="shared" si="3"/>
        <v>38260</v>
      </c>
      <c r="H59" s="12" t="str">
        <f t="shared" si="2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60.087966620000003</v>
      </c>
      <c r="O59" s="5">
        <v>15.3</v>
      </c>
      <c r="P59" s="5">
        <v>103.2</v>
      </c>
      <c r="Q59" s="5">
        <v>68.900000000000006</v>
      </c>
      <c r="R59" s="5">
        <v>177.6</v>
      </c>
      <c r="S59" s="5">
        <v>3.2189999999999999</v>
      </c>
      <c r="T59" s="6">
        <v>40989</v>
      </c>
    </row>
    <row r="60" spans="1:20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24">
        <f t="shared" si="3"/>
        <v>44125</v>
      </c>
      <c r="H60" s="12" t="str">
        <f t="shared" si="2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83.602500800000001</v>
      </c>
      <c r="O60" s="5">
        <v>21.1</v>
      </c>
      <c r="P60" s="5">
        <v>106.4</v>
      </c>
      <c r="Q60" s="5">
        <v>70.400000000000006</v>
      </c>
      <c r="R60" s="5">
        <v>178.2</v>
      </c>
      <c r="S60" s="5">
        <v>3.8570000000000002</v>
      </c>
      <c r="T60" s="6">
        <v>41191</v>
      </c>
    </row>
    <row r="61" spans="1:20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24">
        <f t="shared" si="3"/>
        <v>45490</v>
      </c>
      <c r="H61" s="12" t="str">
        <f t="shared" si="2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85.217691340000002</v>
      </c>
      <c r="O61" s="5">
        <v>20</v>
      </c>
      <c r="P61" s="5">
        <v>118.1</v>
      </c>
      <c r="Q61" s="5">
        <v>75.599999999999994</v>
      </c>
      <c r="R61" s="5">
        <v>201.2</v>
      </c>
      <c r="S61" s="5">
        <v>4.2880000000000003</v>
      </c>
      <c r="T61" s="6">
        <v>40947</v>
      </c>
    </row>
    <row r="62" spans="1:20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24">
        <f t="shared" si="3"/>
        <v>15559</v>
      </c>
      <c r="H62" s="12" t="str">
        <f t="shared" si="2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36.672283579999998</v>
      </c>
      <c r="O62" s="5">
        <v>11.9</v>
      </c>
      <c r="P62" s="5">
        <v>96.1</v>
      </c>
      <c r="Q62" s="5">
        <v>65.7</v>
      </c>
      <c r="R62" s="5">
        <v>166.7</v>
      </c>
      <c r="S62" s="5">
        <v>2.2400000000000002</v>
      </c>
      <c r="T62" s="6">
        <v>41162</v>
      </c>
    </row>
    <row r="63" spans="1:20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24">
        <f t="shared" si="3"/>
        <v>19624</v>
      </c>
      <c r="H63" s="12" t="str">
        <f t="shared" si="2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54.590045160000003</v>
      </c>
      <c r="O63" s="5">
        <v>14.5</v>
      </c>
      <c r="P63" s="5">
        <v>100.4</v>
      </c>
      <c r="Q63" s="5">
        <v>66.900000000000006</v>
      </c>
      <c r="R63" s="5">
        <v>174</v>
      </c>
      <c r="S63" s="5">
        <v>2.6259999999999999</v>
      </c>
      <c r="T63" s="6">
        <v>40862</v>
      </c>
    </row>
    <row r="64" spans="1:20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24">
        <f t="shared" si="3"/>
        <v>23909</v>
      </c>
      <c r="H64" s="12" t="str">
        <f t="shared" si="2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58.758248999999999</v>
      </c>
      <c r="O64" s="5">
        <v>17.2</v>
      </c>
      <c r="P64" s="5">
        <v>106.3</v>
      </c>
      <c r="Q64" s="5">
        <v>71.599999999999994</v>
      </c>
      <c r="R64" s="5">
        <v>185.4</v>
      </c>
      <c r="S64" s="5">
        <v>3.0720000000000001</v>
      </c>
      <c r="T64" s="6">
        <v>41074</v>
      </c>
    </row>
    <row r="65" spans="1:20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24">
        <f t="shared" si="3"/>
        <v>49155</v>
      </c>
      <c r="H65" s="12" t="str">
        <f t="shared" si="2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92.436889230000006</v>
      </c>
      <c r="O65" s="5">
        <v>18.5</v>
      </c>
      <c r="P65" s="5">
        <v>108.3</v>
      </c>
      <c r="Q65" s="5">
        <v>70.2</v>
      </c>
      <c r="R65" s="5">
        <v>193.7</v>
      </c>
      <c r="S65" s="5">
        <v>3.3420000000000001</v>
      </c>
      <c r="T65" s="6">
        <v>41014</v>
      </c>
    </row>
    <row r="66" spans="1:20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4">SUM(E66/D66)</f>
        <v>0.77614485981308412</v>
      </c>
      <c r="G66" s="24">
        <f t="shared" ref="G66:G97" si="5">SUM(D66:E66)</f>
        <v>76019</v>
      </c>
      <c r="H66" s="12" t="str">
        <f t="shared" si="2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102.17898479999999</v>
      </c>
      <c r="O66" s="5">
        <v>18.399999999999999</v>
      </c>
      <c r="P66" s="5">
        <v>114.5</v>
      </c>
      <c r="Q66" s="5">
        <v>71.599999999999994</v>
      </c>
      <c r="R66" s="5">
        <v>191.3</v>
      </c>
      <c r="S66" s="5">
        <v>3.65</v>
      </c>
      <c r="T66" s="6">
        <v>41216</v>
      </c>
    </row>
    <row r="67" spans="1:20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4"/>
        <v>0.931881051175657</v>
      </c>
      <c r="G67" s="24">
        <f t="shared" si="5"/>
        <v>27935</v>
      </c>
      <c r="H67" s="12" t="str">
        <f t="shared" ref="H67:H130" si="6">IF(F67&gt;69%,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48.672897910000003</v>
      </c>
      <c r="O67" s="5">
        <v>19</v>
      </c>
      <c r="P67" s="5">
        <v>93.4</v>
      </c>
      <c r="Q67" s="5">
        <v>66.7</v>
      </c>
      <c r="R67" s="5">
        <v>152</v>
      </c>
      <c r="S67" s="5">
        <v>3.0449999999999999</v>
      </c>
      <c r="T67" s="6">
        <v>40972</v>
      </c>
    </row>
    <row r="68" spans="1:20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4"/>
        <v>0.63714153561517117</v>
      </c>
      <c r="G68" s="24">
        <f t="shared" si="5"/>
        <v>35395</v>
      </c>
      <c r="H68" s="12" t="str">
        <f t="shared" si="6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76.584439619999998</v>
      </c>
      <c r="O68" s="5">
        <v>20</v>
      </c>
      <c r="P68" s="5">
        <v>101.4</v>
      </c>
      <c r="Q68" s="5">
        <v>69.400000000000006</v>
      </c>
      <c r="R68" s="5">
        <v>167.5</v>
      </c>
      <c r="S68" s="5">
        <v>3.194</v>
      </c>
      <c r="T68" s="6">
        <v>41187</v>
      </c>
    </row>
    <row r="69" spans="1:20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4"/>
        <v>0.69938650306748462</v>
      </c>
      <c r="G69" s="24">
        <f t="shared" si="5"/>
        <v>45705</v>
      </c>
      <c r="H69" s="12" t="str">
        <f t="shared" si="6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80.387779120000005</v>
      </c>
      <c r="O69" s="5">
        <v>20.5</v>
      </c>
      <c r="P69" s="5">
        <v>105.9</v>
      </c>
      <c r="Q69" s="5">
        <v>72.3</v>
      </c>
      <c r="R69" s="5">
        <v>181.5</v>
      </c>
      <c r="S69" s="5">
        <v>3.88</v>
      </c>
      <c r="T69" s="6">
        <v>40887</v>
      </c>
    </row>
    <row r="70" spans="1:20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4"/>
        <v>0.85621329947627356</v>
      </c>
      <c r="G70" s="24">
        <f t="shared" si="5"/>
        <v>58480</v>
      </c>
      <c r="H70" s="12" t="str">
        <f t="shared" si="6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87.211001039999999</v>
      </c>
      <c r="O70" s="5">
        <v>18.5</v>
      </c>
      <c r="P70" s="5">
        <v>105.1</v>
      </c>
      <c r="Q70" s="5">
        <v>70.5</v>
      </c>
      <c r="R70" s="5">
        <v>190.2</v>
      </c>
      <c r="S70" s="5">
        <v>3.3730000000000002</v>
      </c>
      <c r="T70" s="6">
        <v>41099</v>
      </c>
    </row>
    <row r="71" spans="1:20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4"/>
        <v>0.8484327469911388</v>
      </c>
      <c r="G71" s="24">
        <f t="shared" si="5"/>
        <v>69880</v>
      </c>
      <c r="H71" s="12" t="str">
        <f t="shared" si="6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94.946698400000002</v>
      </c>
      <c r="O71" s="5">
        <v>19.8</v>
      </c>
      <c r="P71" s="5">
        <v>110.2</v>
      </c>
      <c r="Q71" s="5">
        <v>70.900000000000006</v>
      </c>
      <c r="R71" s="5">
        <v>189.2</v>
      </c>
      <c r="S71" s="5">
        <v>3.6379999999999999</v>
      </c>
      <c r="T71" s="6">
        <v>41039</v>
      </c>
    </row>
    <row r="72" spans="1:20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4"/>
        <v>0.84126984126984128</v>
      </c>
      <c r="G72" s="24">
        <f t="shared" si="5"/>
        <v>85260</v>
      </c>
      <c r="H72" s="12" t="str">
        <f t="shared" si="6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125.0133574</v>
      </c>
      <c r="O72" s="5">
        <v>19.8</v>
      </c>
      <c r="P72" s="5">
        <v>110.2</v>
      </c>
      <c r="Q72" s="5">
        <v>70.900000000000006</v>
      </c>
      <c r="R72" s="5">
        <v>189.2</v>
      </c>
      <c r="S72" s="5">
        <v>3.6930000000000001</v>
      </c>
      <c r="T72" s="6">
        <v>41241</v>
      </c>
    </row>
    <row r="73" spans="1:20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4"/>
        <v>0.74761596148504772</v>
      </c>
      <c r="G73" s="24">
        <f t="shared" si="5"/>
        <v>94380</v>
      </c>
      <c r="H73" s="12" t="str">
        <f t="shared" si="6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124.44671630000001</v>
      </c>
      <c r="O73" s="5">
        <v>22.5</v>
      </c>
      <c r="P73" s="5">
        <v>112.2</v>
      </c>
      <c r="Q73" s="5">
        <v>72</v>
      </c>
      <c r="R73" s="5">
        <v>196.7</v>
      </c>
      <c r="S73" s="5">
        <v>3.89</v>
      </c>
      <c r="T73" s="6">
        <v>40997</v>
      </c>
    </row>
    <row r="74" spans="1:20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4"/>
        <v>0.72988936028616591</v>
      </c>
      <c r="G74" s="24">
        <f t="shared" si="5"/>
        <v>103975</v>
      </c>
      <c r="H74" s="12" t="str">
        <f t="shared" si="6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105.760458</v>
      </c>
      <c r="O74" s="5">
        <v>25.4</v>
      </c>
      <c r="P74" s="5">
        <v>112.2</v>
      </c>
      <c r="Q74" s="5">
        <v>76.400000000000006</v>
      </c>
      <c r="R74" s="5">
        <v>192.5</v>
      </c>
      <c r="S74" s="5">
        <v>5.4009999999999998</v>
      </c>
      <c r="T74" s="6">
        <v>41212</v>
      </c>
    </row>
    <row r="75" spans="1:20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4"/>
        <v>0.84207484467562488</v>
      </c>
      <c r="G75" s="24">
        <f t="shared" si="5"/>
        <v>63745</v>
      </c>
      <c r="H75" s="12" t="str">
        <f t="shared" si="6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91.943801559999997</v>
      </c>
      <c r="O75" s="5">
        <v>17.2</v>
      </c>
      <c r="P75" s="5">
        <v>103</v>
      </c>
      <c r="Q75" s="5">
        <v>71.5</v>
      </c>
      <c r="R75" s="5">
        <v>180.1</v>
      </c>
      <c r="S75" s="5">
        <v>3.9</v>
      </c>
      <c r="T75" s="6">
        <v>40912</v>
      </c>
    </row>
    <row r="76" spans="1:20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4"/>
        <v>0.52520470829068577</v>
      </c>
      <c r="G76" s="24">
        <f t="shared" si="5"/>
        <v>59605</v>
      </c>
      <c r="H76" s="12" t="str">
        <f t="shared" si="6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113.5402069</v>
      </c>
      <c r="O76" s="5">
        <v>20</v>
      </c>
      <c r="P76" s="5">
        <v>109</v>
      </c>
      <c r="Q76" s="5">
        <v>73.599999999999994</v>
      </c>
      <c r="R76" s="5">
        <v>208.5</v>
      </c>
      <c r="S76" s="5">
        <v>3.8679999999999999</v>
      </c>
      <c r="T76" s="6">
        <v>41124</v>
      </c>
    </row>
    <row r="77" spans="1:20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4"/>
        <v>0.5013847219016847</v>
      </c>
      <c r="G77" s="24">
        <f t="shared" si="5"/>
        <v>65055</v>
      </c>
      <c r="H77" s="12" t="str">
        <f t="shared" si="6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93.957916900000001</v>
      </c>
      <c r="O77" s="5">
        <v>19</v>
      </c>
      <c r="P77" s="5">
        <v>117.7</v>
      </c>
      <c r="Q77" s="5">
        <v>78.2</v>
      </c>
      <c r="R77" s="5">
        <v>215.3</v>
      </c>
      <c r="S77" s="5">
        <v>4.1210000000000004</v>
      </c>
      <c r="T77" s="6">
        <v>41064</v>
      </c>
    </row>
    <row r="78" spans="1:20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4"/>
        <v>0.48675574308485703</v>
      </c>
      <c r="G78" s="24">
        <f t="shared" si="5"/>
        <v>63425</v>
      </c>
      <c r="H78" s="12" t="str">
        <f t="shared" si="6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123.97204670000001</v>
      </c>
      <c r="O78" s="5">
        <v>30</v>
      </c>
      <c r="P78" s="5">
        <v>119</v>
      </c>
      <c r="Q78" s="5">
        <v>79.900000000000006</v>
      </c>
      <c r="R78" s="5">
        <v>204.8</v>
      </c>
      <c r="S78" s="5">
        <v>5.3929999999999998</v>
      </c>
      <c r="T78" s="6">
        <v>41266</v>
      </c>
    </row>
    <row r="79" spans="1:20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4"/>
        <v>0.59519553871452058</v>
      </c>
      <c r="G79" s="24">
        <f t="shared" si="5"/>
        <v>22312</v>
      </c>
      <c r="H79" s="12" t="str">
        <f t="shared" si="6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45.832180559999998</v>
      </c>
      <c r="O79" s="5">
        <v>13.2</v>
      </c>
      <c r="P79" s="5">
        <v>98.4</v>
      </c>
      <c r="Q79" s="5">
        <v>66.5</v>
      </c>
      <c r="R79" s="5">
        <v>173.6</v>
      </c>
      <c r="S79" s="5">
        <v>2.25</v>
      </c>
      <c r="T79" s="6">
        <v>41022</v>
      </c>
    </row>
    <row r="80" spans="1:20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4"/>
        <v>0.54575523704520401</v>
      </c>
      <c r="G80" s="24">
        <f t="shared" si="5"/>
        <v>29442</v>
      </c>
      <c r="H80" s="12" t="str">
        <f t="shared" si="6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62.441962349999997</v>
      </c>
      <c r="O80" s="5">
        <v>15.9</v>
      </c>
      <c r="P80" s="5">
        <v>100.8</v>
      </c>
      <c r="Q80" s="5">
        <v>68.900000000000006</v>
      </c>
      <c r="R80" s="5">
        <v>175.4</v>
      </c>
      <c r="S80" s="5">
        <v>2.91</v>
      </c>
      <c r="T80" s="6">
        <v>41237</v>
      </c>
    </row>
    <row r="81" spans="1:20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4"/>
        <v>0.61041654663824396</v>
      </c>
      <c r="G81" s="24">
        <f t="shared" si="5"/>
        <v>27952</v>
      </c>
      <c r="H81" s="12" t="str">
        <f t="shared" si="6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58.606772919999997</v>
      </c>
      <c r="O81" s="5">
        <v>16.3</v>
      </c>
      <c r="P81" s="5">
        <v>103.7</v>
      </c>
      <c r="Q81" s="5">
        <v>68.5</v>
      </c>
      <c r="R81" s="5">
        <v>187.8</v>
      </c>
      <c r="S81" s="5">
        <v>2.9449999999999998</v>
      </c>
      <c r="T81" s="6">
        <v>40937</v>
      </c>
    </row>
    <row r="82" spans="1:20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4"/>
        <v>0.66307956954834579</v>
      </c>
      <c r="G82" s="24">
        <f t="shared" si="5"/>
        <v>41572</v>
      </c>
      <c r="H82" s="12" t="str">
        <f t="shared" si="6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84.83077858</v>
      </c>
      <c r="O82" s="5">
        <v>19</v>
      </c>
      <c r="P82" s="5">
        <v>107.1</v>
      </c>
      <c r="Q82" s="5">
        <v>70.3</v>
      </c>
      <c r="R82" s="5">
        <v>194.1</v>
      </c>
      <c r="S82" s="5">
        <v>3.4430000000000001</v>
      </c>
      <c r="T82" s="6">
        <v>41149</v>
      </c>
    </row>
    <row r="83" spans="1:20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4"/>
        <v>0.82278978388998036</v>
      </c>
      <c r="G83" s="24">
        <f t="shared" si="5"/>
        <v>46390</v>
      </c>
      <c r="H83" s="12" t="str">
        <f t="shared" si="6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67.544154939999999</v>
      </c>
      <c r="O83" s="5">
        <v>19.8</v>
      </c>
      <c r="P83" s="5">
        <v>97.2</v>
      </c>
      <c r="Q83" s="5">
        <v>72.400000000000006</v>
      </c>
      <c r="R83" s="5">
        <v>180.3</v>
      </c>
      <c r="S83" s="5">
        <v>3.1309999999999998</v>
      </c>
      <c r="T83" s="6">
        <v>41089</v>
      </c>
    </row>
    <row r="84" spans="1:20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4"/>
        <v>0.601282736504543</v>
      </c>
      <c r="G84" s="24">
        <f t="shared" si="5"/>
        <v>50932</v>
      </c>
      <c r="H84" s="12" t="str">
        <f t="shared" si="6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83.920815039999994</v>
      </c>
      <c r="O84" s="5">
        <v>24.3</v>
      </c>
      <c r="P84" s="5">
        <v>107.3</v>
      </c>
      <c r="Q84" s="5">
        <v>69.900000000000006</v>
      </c>
      <c r="R84" s="5">
        <v>186.6</v>
      </c>
      <c r="S84" s="5">
        <v>4.5199999999999996</v>
      </c>
      <c r="T84" s="6">
        <v>40925</v>
      </c>
    </row>
    <row r="85" spans="1:20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4"/>
        <v>0.6161495094775159</v>
      </c>
      <c r="G85" s="24">
        <f t="shared" si="5"/>
        <v>36407</v>
      </c>
      <c r="H85" s="12" t="str">
        <f t="shared" si="6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70.660941789999995</v>
      </c>
      <c r="O85" s="5">
        <v>19.5</v>
      </c>
      <c r="P85" s="5">
        <v>107.3</v>
      </c>
      <c r="Q85" s="5">
        <v>66.7</v>
      </c>
      <c r="R85" s="5">
        <v>178.3</v>
      </c>
      <c r="S85" s="5">
        <v>3.51</v>
      </c>
      <c r="T85" s="6">
        <v>41047</v>
      </c>
    </row>
    <row r="86" spans="1:20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4"/>
        <v>0.54187192118226613</v>
      </c>
      <c r="G86" s="24">
        <f t="shared" si="5"/>
        <v>25040</v>
      </c>
      <c r="H86" s="12" t="str">
        <f t="shared" si="6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50.997747609999998</v>
      </c>
      <c r="O86" s="5">
        <v>15</v>
      </c>
      <c r="P86" s="5">
        <v>106.5</v>
      </c>
      <c r="Q86" s="5">
        <v>69.099999999999994</v>
      </c>
      <c r="R86" s="5">
        <v>184.8</v>
      </c>
      <c r="S86" s="5">
        <v>2.7690000000000001</v>
      </c>
      <c r="T86" s="6">
        <v>41262</v>
      </c>
    </row>
    <row r="87" spans="1:20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4"/>
        <v>0.83978234582829503</v>
      </c>
      <c r="G87" s="24">
        <f t="shared" si="5"/>
        <v>30430</v>
      </c>
      <c r="H87" s="12" t="str">
        <f t="shared" si="6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51.113474259999997</v>
      </c>
      <c r="O87" s="5">
        <v>16</v>
      </c>
      <c r="P87" s="5">
        <v>106.4</v>
      </c>
      <c r="Q87" s="5">
        <v>69.599999999999994</v>
      </c>
      <c r="R87" s="5">
        <v>185</v>
      </c>
      <c r="S87" s="5">
        <v>2.8919999999999999</v>
      </c>
      <c r="T87" s="6">
        <v>40962</v>
      </c>
    </row>
    <row r="88" spans="1:20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4"/>
        <v>0.57945889151562913</v>
      </c>
      <c r="G88" s="24">
        <f t="shared" si="5"/>
        <v>30065</v>
      </c>
      <c r="H88" s="12" t="str">
        <f t="shared" si="6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62.239966629999998</v>
      </c>
      <c r="O88" s="5">
        <v>16</v>
      </c>
      <c r="P88" s="5">
        <v>108.5</v>
      </c>
      <c r="Q88" s="5">
        <v>73</v>
      </c>
      <c r="R88" s="5">
        <v>199.7</v>
      </c>
      <c r="S88" s="5">
        <v>3.379</v>
      </c>
      <c r="T88" s="6">
        <v>41174</v>
      </c>
    </row>
    <row r="89" spans="1:20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4"/>
        <v>0.65804025658040255</v>
      </c>
      <c r="G89" s="24">
        <f t="shared" si="5"/>
        <v>37480</v>
      </c>
      <c r="H89" s="12" t="str">
        <f t="shared" si="6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80.657696459999997</v>
      </c>
      <c r="O89" s="5">
        <v>19</v>
      </c>
      <c r="P89" s="5">
        <v>114.7</v>
      </c>
      <c r="Q89" s="5">
        <v>78.2</v>
      </c>
      <c r="R89" s="5">
        <v>212</v>
      </c>
      <c r="S89" s="5">
        <v>3.9580000000000002</v>
      </c>
      <c r="T89" s="6">
        <v>41114</v>
      </c>
    </row>
    <row r="90" spans="1:20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4"/>
        <v>0.74129172714078373</v>
      </c>
      <c r="G90" s="24">
        <f t="shared" si="5"/>
        <v>47990</v>
      </c>
      <c r="H90" s="12" t="str">
        <f t="shared" si="6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85.949744249999995</v>
      </c>
      <c r="O90" s="5">
        <v>21</v>
      </c>
      <c r="P90" s="5">
        <v>111.6</v>
      </c>
      <c r="Q90" s="5">
        <v>70.2</v>
      </c>
      <c r="R90" s="5">
        <v>190.1</v>
      </c>
      <c r="S90" s="5">
        <v>3.8759999999999999</v>
      </c>
      <c r="T90" s="6">
        <v>39491</v>
      </c>
    </row>
    <row r="91" spans="1:20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4"/>
        <v>0.65726343847179036</v>
      </c>
      <c r="G91" s="24">
        <f t="shared" si="5"/>
        <v>37305</v>
      </c>
      <c r="H91" s="12" t="str">
        <f t="shared" si="6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69.671460999999994</v>
      </c>
      <c r="O91" s="5">
        <v>20</v>
      </c>
      <c r="P91" s="5">
        <v>112.2</v>
      </c>
      <c r="Q91" s="5">
        <v>74.900000000000006</v>
      </c>
      <c r="R91" s="5">
        <v>194.7</v>
      </c>
      <c r="S91" s="5">
        <v>3.944</v>
      </c>
      <c r="T91" s="6">
        <v>40106</v>
      </c>
    </row>
    <row r="92" spans="1:20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4"/>
        <v>0.82047244094488192</v>
      </c>
      <c r="G92" s="24">
        <f t="shared" si="5"/>
        <v>57800</v>
      </c>
      <c r="H92" s="12" t="str">
        <f t="shared" si="6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78.280730879999993</v>
      </c>
      <c r="O92" s="5">
        <v>16.399999999999999</v>
      </c>
      <c r="P92" s="5">
        <v>105.9</v>
      </c>
      <c r="Q92" s="5">
        <v>67.7</v>
      </c>
      <c r="R92" s="5">
        <v>177.4</v>
      </c>
      <c r="S92" s="5">
        <v>3.25</v>
      </c>
      <c r="T92" s="6">
        <v>40657</v>
      </c>
    </row>
    <row r="93" spans="1:20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4"/>
        <v>0.83066132264529058</v>
      </c>
      <c r="G93" s="24">
        <f t="shared" si="5"/>
        <v>91350</v>
      </c>
      <c r="H93" s="12" t="str">
        <f t="shared" si="6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98.249737499999995</v>
      </c>
      <c r="O93" s="5">
        <v>21.1</v>
      </c>
      <c r="P93" s="5">
        <v>111.5</v>
      </c>
      <c r="Q93" s="5">
        <v>70.8</v>
      </c>
      <c r="R93" s="5">
        <v>189.4</v>
      </c>
      <c r="S93" s="5">
        <v>3.823</v>
      </c>
      <c r="T93" s="6">
        <v>40736</v>
      </c>
    </row>
    <row r="94" spans="1:20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4"/>
        <v>0.72274031563845054</v>
      </c>
      <c r="G94" s="24">
        <f t="shared" si="5"/>
        <v>120075</v>
      </c>
      <c r="H94" s="12" t="str">
        <f t="shared" si="6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125.2738757</v>
      </c>
      <c r="O94" s="5">
        <v>23.2</v>
      </c>
      <c r="P94" s="5">
        <v>121.5</v>
      </c>
      <c r="Q94" s="5">
        <v>73.099999999999994</v>
      </c>
      <c r="R94" s="5">
        <v>203.1</v>
      </c>
      <c r="S94" s="5">
        <v>4.133</v>
      </c>
      <c r="T94" s="6">
        <v>40707</v>
      </c>
    </row>
    <row r="95" spans="1:20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4"/>
        <v>0.70944309927360771</v>
      </c>
      <c r="G95" s="24">
        <f t="shared" si="5"/>
        <v>141200</v>
      </c>
      <c r="H95" s="12" t="str">
        <f t="shared" si="6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139.98229359999999</v>
      </c>
      <c r="O95" s="5">
        <v>21.1</v>
      </c>
      <c r="P95" s="5">
        <v>99</v>
      </c>
      <c r="Q95" s="5">
        <v>71.3</v>
      </c>
      <c r="R95" s="5">
        <v>177.1</v>
      </c>
      <c r="S95" s="5">
        <v>4.125</v>
      </c>
      <c r="T95" s="6">
        <v>40619</v>
      </c>
    </row>
    <row r="96" spans="1:20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4"/>
        <v>0.83383033419023134</v>
      </c>
      <c r="G96" s="24">
        <f t="shared" si="5"/>
        <v>71336</v>
      </c>
      <c r="H96" s="12" t="str">
        <f t="shared" si="6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82.807361929999999</v>
      </c>
      <c r="O96" s="5">
        <v>15.9</v>
      </c>
      <c r="P96" s="5">
        <v>94.5</v>
      </c>
      <c r="Q96" s="5">
        <v>67.5</v>
      </c>
      <c r="R96" s="5">
        <v>157.9</v>
      </c>
      <c r="S96" s="5">
        <v>3.0550000000000002</v>
      </c>
      <c r="T96" s="6">
        <v>40559</v>
      </c>
    </row>
    <row r="97" spans="1:20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4"/>
        <v>0.69841463414634142</v>
      </c>
      <c r="G97" s="24">
        <f t="shared" si="5"/>
        <v>69635</v>
      </c>
      <c r="H97" s="12" t="str">
        <f t="shared" si="6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81.848969240000002</v>
      </c>
      <c r="O97" s="5">
        <v>14</v>
      </c>
      <c r="P97" s="5">
        <v>94.5</v>
      </c>
      <c r="Q97" s="5">
        <v>67.5</v>
      </c>
      <c r="R97" s="5">
        <v>157.30000000000001</v>
      </c>
      <c r="S97" s="5">
        <v>2.9750000000000001</v>
      </c>
      <c r="T97" s="6">
        <v>40761</v>
      </c>
    </row>
    <row r="98" spans="1:20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4"/>
        <v>0.70192307692307687</v>
      </c>
      <c r="G98" s="24">
        <f t="shared" ref="G98:G129" si="7">SUM(D98:E98)</f>
        <v>70800</v>
      </c>
      <c r="H98" s="12" t="str">
        <f t="shared" si="6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92.925791770000004</v>
      </c>
      <c r="O98" s="5">
        <v>16.399999999999999</v>
      </c>
      <c r="P98" s="5">
        <v>105.9</v>
      </c>
      <c r="Q98" s="5">
        <v>67.8</v>
      </c>
      <c r="R98" s="5">
        <v>180.3</v>
      </c>
      <c r="S98" s="5">
        <v>3.2130000000000001</v>
      </c>
      <c r="T98" s="6">
        <v>40732</v>
      </c>
    </row>
    <row r="99" spans="1:20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4"/>
        <v>0.74178947368421055</v>
      </c>
      <c r="G99" s="24">
        <f t="shared" si="7"/>
        <v>148923</v>
      </c>
      <c r="H99" s="12" t="str">
        <f t="shared" si="6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141.10098450000001</v>
      </c>
      <c r="O99" s="5">
        <v>23.2</v>
      </c>
      <c r="P99" s="5">
        <v>113.6</v>
      </c>
      <c r="Q99" s="5">
        <v>73.099999999999994</v>
      </c>
      <c r="R99" s="5">
        <v>196.6</v>
      </c>
      <c r="S99" s="5">
        <v>4.1150000000000002</v>
      </c>
      <c r="T99" s="6">
        <v>40644</v>
      </c>
    </row>
    <row r="100" spans="1:20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4"/>
        <v>0.81359773371104815</v>
      </c>
      <c r="G100" s="24">
        <f t="shared" si="7"/>
        <v>64020</v>
      </c>
      <c r="H100" s="12" t="str">
        <f t="shared" si="6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90.495532130000001</v>
      </c>
      <c r="O100" s="5">
        <v>19</v>
      </c>
      <c r="P100" s="5">
        <v>111</v>
      </c>
      <c r="Q100" s="5">
        <v>72.2</v>
      </c>
      <c r="R100" s="5">
        <v>180.6</v>
      </c>
      <c r="S100" s="5">
        <v>4.3869999999999996</v>
      </c>
      <c r="T100" s="6">
        <v>40584</v>
      </c>
    </row>
    <row r="101" spans="1:20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4"/>
        <v>0.62597229424401812</v>
      </c>
      <c r="G101" s="24">
        <f t="shared" si="7"/>
        <v>21949</v>
      </c>
      <c r="H101" s="12" t="str">
        <f t="shared" si="6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50.241977910000003</v>
      </c>
      <c r="O101" s="5">
        <v>13.2</v>
      </c>
      <c r="P101" s="5">
        <v>99.8</v>
      </c>
      <c r="Q101" s="5">
        <v>67.3</v>
      </c>
      <c r="R101" s="5">
        <v>177.5</v>
      </c>
      <c r="S101" s="5">
        <v>2.593</v>
      </c>
      <c r="T101" s="6">
        <v>40786</v>
      </c>
    </row>
    <row r="102" spans="1:20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4"/>
        <v>0.55394801373222169</v>
      </c>
      <c r="G102" s="24">
        <f t="shared" si="7"/>
        <v>31685</v>
      </c>
      <c r="H102" s="12" t="str">
        <f t="shared" si="6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63.313727829999998</v>
      </c>
      <c r="O102" s="5">
        <v>15.9</v>
      </c>
      <c r="P102" s="5">
        <v>103.1</v>
      </c>
      <c r="Q102" s="5">
        <v>69.099999999999994</v>
      </c>
      <c r="R102" s="5">
        <v>183.5</v>
      </c>
      <c r="S102" s="5">
        <v>3.012</v>
      </c>
      <c r="T102" s="6">
        <v>40757</v>
      </c>
    </row>
    <row r="103" spans="1:20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4"/>
        <v>0.57621242714008147</v>
      </c>
      <c r="G103" s="24">
        <f t="shared" si="7"/>
        <v>41374</v>
      </c>
      <c r="H103" s="12" t="str">
        <f t="shared" si="6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89.427820310000001</v>
      </c>
      <c r="O103" s="5">
        <v>18.5</v>
      </c>
      <c r="P103" s="5">
        <v>108.3</v>
      </c>
      <c r="Q103" s="5">
        <v>70.3</v>
      </c>
      <c r="R103" s="5">
        <v>190.5</v>
      </c>
      <c r="S103" s="5">
        <v>3.294</v>
      </c>
      <c r="T103" s="6">
        <v>40669</v>
      </c>
    </row>
    <row r="104" spans="1:20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4"/>
        <v>0.58259782567521501</v>
      </c>
      <c r="G104" s="24">
        <f t="shared" si="7"/>
        <v>41779</v>
      </c>
      <c r="H104" s="12" t="str">
        <f t="shared" si="6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71.171664129999996</v>
      </c>
      <c r="O104" s="5">
        <v>20</v>
      </c>
      <c r="P104" s="5">
        <v>112.2</v>
      </c>
      <c r="Q104" s="5">
        <v>74.900000000000006</v>
      </c>
      <c r="R104" s="5">
        <v>194.8</v>
      </c>
      <c r="S104" s="5">
        <v>3.9910000000000001</v>
      </c>
      <c r="T104" s="6">
        <v>40609</v>
      </c>
    </row>
    <row r="105" spans="1:20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4"/>
        <v>0.60787057578756953</v>
      </c>
      <c r="G105" s="24">
        <f t="shared" si="7"/>
        <v>47109</v>
      </c>
      <c r="H105" s="12" t="str">
        <f t="shared" si="6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72.290355079999998</v>
      </c>
      <c r="O105" s="5">
        <v>21</v>
      </c>
      <c r="P105" s="5">
        <v>106.3</v>
      </c>
      <c r="Q105" s="5">
        <v>71.7</v>
      </c>
      <c r="R105" s="5">
        <v>182.6</v>
      </c>
      <c r="S105" s="5">
        <v>3.9470000000000001</v>
      </c>
      <c r="T105" s="6">
        <v>40811</v>
      </c>
    </row>
    <row r="106" spans="1:20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4"/>
        <v>0.57427957366551163</v>
      </c>
      <c r="G106" s="24">
        <f t="shared" si="7"/>
        <v>35892</v>
      </c>
      <c r="H106" s="12" t="str">
        <f t="shared" si="6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69.78294434</v>
      </c>
      <c r="O106" s="5">
        <v>19.399999999999999</v>
      </c>
      <c r="P106" s="5">
        <v>104.3</v>
      </c>
      <c r="Q106" s="5">
        <v>70.400000000000006</v>
      </c>
      <c r="R106" s="5">
        <v>178</v>
      </c>
      <c r="S106" s="5">
        <v>3.8210000000000002</v>
      </c>
      <c r="T106" s="6">
        <v>40567</v>
      </c>
    </row>
    <row r="107" spans="1:20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4"/>
        <v>0.59642258244829516</v>
      </c>
      <c r="G107" s="24">
        <f t="shared" si="7"/>
        <v>28560</v>
      </c>
      <c r="H107" s="12" t="str">
        <f t="shared" si="6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67.889270589999995</v>
      </c>
      <c r="O107" s="5">
        <v>19.399999999999999</v>
      </c>
      <c r="P107" s="5">
        <v>116.1</v>
      </c>
      <c r="Q107" s="5">
        <v>66.5</v>
      </c>
      <c r="R107" s="5">
        <v>196.1</v>
      </c>
      <c r="S107" s="5">
        <v>3.2170000000000001</v>
      </c>
      <c r="T107" s="6">
        <v>40782</v>
      </c>
    </row>
    <row r="108" spans="1:20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4"/>
        <v>0.61945439515017908</v>
      </c>
      <c r="G108" s="24">
        <f t="shared" si="7"/>
        <v>29385</v>
      </c>
      <c r="H108" s="12" t="str">
        <f t="shared" si="6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60.861611549999999</v>
      </c>
      <c r="O108" s="5">
        <v>15.2</v>
      </c>
      <c r="P108" s="5">
        <v>107</v>
      </c>
      <c r="Q108" s="5">
        <v>69.400000000000006</v>
      </c>
      <c r="R108" s="5">
        <v>192</v>
      </c>
      <c r="S108" s="5">
        <v>3.1019999999999999</v>
      </c>
      <c r="T108" s="6">
        <v>40694</v>
      </c>
    </row>
    <row r="109" spans="1:20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4"/>
        <v>0.70807453416149069</v>
      </c>
      <c r="G109" s="24">
        <f t="shared" si="7"/>
        <v>41250</v>
      </c>
      <c r="H109" s="12" t="str">
        <f t="shared" si="6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86.272522910000006</v>
      </c>
      <c r="O109" s="5">
        <v>18</v>
      </c>
      <c r="P109" s="5">
        <v>109</v>
      </c>
      <c r="Q109" s="5">
        <v>73.599999999999994</v>
      </c>
      <c r="R109" s="5">
        <v>195.9</v>
      </c>
      <c r="S109" s="5">
        <v>3.4550000000000001</v>
      </c>
      <c r="T109" s="6">
        <v>40634</v>
      </c>
    </row>
    <row r="110" spans="1:20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4"/>
        <v>0.62720306513409962</v>
      </c>
      <c r="G110" s="24">
        <f t="shared" si="7"/>
        <v>29729</v>
      </c>
      <c r="H110" s="12" t="str">
        <f t="shared" si="6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60.727446929999999</v>
      </c>
      <c r="O110" s="5">
        <v>15</v>
      </c>
      <c r="P110" s="5">
        <v>107</v>
      </c>
      <c r="Q110" s="5">
        <v>70.099999999999994</v>
      </c>
      <c r="R110" s="5">
        <v>186.7</v>
      </c>
      <c r="S110" s="5">
        <v>2.9580000000000002</v>
      </c>
      <c r="T110" s="6">
        <v>40106</v>
      </c>
    </row>
    <row r="111" spans="1:20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4"/>
        <v>0.54900770101300067</v>
      </c>
      <c r="G111" s="24">
        <f t="shared" si="7"/>
        <v>56119</v>
      </c>
      <c r="H111" s="12" t="str">
        <f t="shared" si="6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103.4416926</v>
      </c>
      <c r="O111" s="5">
        <v>18.5</v>
      </c>
      <c r="P111" s="5">
        <v>113.8</v>
      </c>
      <c r="Q111" s="5">
        <v>74.400000000000006</v>
      </c>
      <c r="R111" s="5">
        <v>205.4</v>
      </c>
      <c r="S111" s="5">
        <v>3.9670000000000001</v>
      </c>
      <c r="T111" s="6">
        <v>40592</v>
      </c>
    </row>
    <row r="112" spans="1:20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4"/>
        <v>0.63057788467624531</v>
      </c>
      <c r="G112" s="24">
        <f t="shared" si="7"/>
        <v>51523</v>
      </c>
      <c r="H112" s="12" t="str">
        <f t="shared" si="6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80.511672590000003</v>
      </c>
      <c r="O112" s="5">
        <v>17.5</v>
      </c>
      <c r="P112" s="5">
        <v>107</v>
      </c>
      <c r="Q112" s="5">
        <v>67.8</v>
      </c>
      <c r="R112" s="5">
        <v>181.2</v>
      </c>
      <c r="S112" s="5">
        <v>4.0679999999999996</v>
      </c>
      <c r="T112" s="6">
        <v>40807</v>
      </c>
    </row>
    <row r="113" spans="1:20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4"/>
        <v>0.60130203195896625</v>
      </c>
      <c r="G113" s="24">
        <f t="shared" si="7"/>
        <v>40585</v>
      </c>
      <c r="H113" s="12" t="str">
        <f t="shared" si="6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76.096570420000006</v>
      </c>
      <c r="O113" s="5">
        <v>25</v>
      </c>
      <c r="P113" s="5">
        <v>120</v>
      </c>
      <c r="Q113" s="5">
        <v>72.2</v>
      </c>
      <c r="R113" s="5">
        <v>201.4</v>
      </c>
      <c r="S113" s="5">
        <v>3.948</v>
      </c>
      <c r="T113" s="6">
        <v>40719</v>
      </c>
    </row>
    <row r="114" spans="1:20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4"/>
        <v>0.61313291139240511</v>
      </c>
      <c r="G114" s="24">
        <f t="shared" si="7"/>
        <v>20390</v>
      </c>
      <c r="H114" s="12" t="str">
        <f t="shared" si="6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52.084898750000001</v>
      </c>
      <c r="O114" s="5">
        <v>12.5</v>
      </c>
      <c r="P114" s="5">
        <v>105</v>
      </c>
      <c r="Q114" s="5">
        <v>74.400000000000006</v>
      </c>
      <c r="R114" s="5">
        <v>174.4</v>
      </c>
      <c r="S114" s="5">
        <v>2.5590000000000002</v>
      </c>
      <c r="T114" s="6">
        <v>40659</v>
      </c>
    </row>
    <row r="115" spans="1:20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4"/>
        <v>0.60945273631840802</v>
      </c>
      <c r="G115" s="24">
        <f t="shared" si="7"/>
        <v>25880</v>
      </c>
      <c r="H115" s="12" t="str">
        <f t="shared" si="6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53.411897670000002</v>
      </c>
      <c r="O115" s="5">
        <v>16</v>
      </c>
      <c r="P115" s="5">
        <v>108</v>
      </c>
      <c r="Q115" s="5">
        <v>71</v>
      </c>
      <c r="R115" s="5">
        <v>186.3</v>
      </c>
      <c r="S115" s="5">
        <v>2.9420000000000002</v>
      </c>
      <c r="T115" s="6">
        <v>40861</v>
      </c>
    </row>
    <row r="116" spans="1:20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4"/>
        <v>0.63793103448275867</v>
      </c>
      <c r="G116" s="24">
        <f t="shared" si="7"/>
        <v>30875</v>
      </c>
      <c r="H116" s="12" t="str">
        <f t="shared" si="6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60.951185119999998</v>
      </c>
      <c r="O116" s="5">
        <v>20</v>
      </c>
      <c r="P116" s="5">
        <v>113.3</v>
      </c>
      <c r="Q116" s="5">
        <v>76.8</v>
      </c>
      <c r="R116" s="5">
        <v>186.3</v>
      </c>
      <c r="S116" s="5">
        <v>3.528</v>
      </c>
      <c r="T116" s="6">
        <v>40657</v>
      </c>
    </row>
    <row r="117" spans="1:20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4"/>
        <v>0.70776744186046514</v>
      </c>
      <c r="G117" s="24">
        <f t="shared" si="7"/>
        <v>73434</v>
      </c>
      <c r="H117" s="12" t="str">
        <f t="shared" si="6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106.98445630000001</v>
      </c>
      <c r="O117" s="5">
        <v>12</v>
      </c>
      <c r="P117" s="5">
        <v>113.3</v>
      </c>
      <c r="Q117" s="5">
        <v>76.3</v>
      </c>
      <c r="R117" s="5">
        <v>165.4</v>
      </c>
      <c r="S117" s="5">
        <v>2.85</v>
      </c>
      <c r="T117" s="6">
        <v>41087</v>
      </c>
    </row>
    <row r="118" spans="1:20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4"/>
        <v>0.6381304951411384</v>
      </c>
      <c r="G118" s="24">
        <f t="shared" si="7"/>
        <v>35400</v>
      </c>
      <c r="H118" s="12" t="str">
        <f t="shared" si="6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62.015870300000003</v>
      </c>
      <c r="O118" s="5">
        <v>15</v>
      </c>
      <c r="P118" s="5">
        <v>104.1</v>
      </c>
      <c r="Q118" s="5">
        <v>68.400000000000006</v>
      </c>
      <c r="R118" s="5">
        <v>181.9</v>
      </c>
      <c r="S118" s="5">
        <v>2.9060000000000001</v>
      </c>
      <c r="T118" s="6">
        <v>40933</v>
      </c>
    </row>
    <row r="119" spans="1:20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4"/>
        <v>0.52180527383367137</v>
      </c>
      <c r="G119" s="24">
        <f t="shared" si="7"/>
        <v>30010</v>
      </c>
      <c r="H119" s="12" t="str">
        <f t="shared" si="6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70.389737260000004</v>
      </c>
      <c r="O119" s="5">
        <v>15.2</v>
      </c>
      <c r="P119" s="5">
        <v>107</v>
      </c>
      <c r="Q119" s="5">
        <v>70.400000000000006</v>
      </c>
      <c r="R119" s="5">
        <v>186.3</v>
      </c>
      <c r="S119" s="5">
        <v>3.0910000000000002</v>
      </c>
      <c r="T119" s="6">
        <v>41239</v>
      </c>
    </row>
    <row r="120" spans="1:20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4"/>
        <v>0.70347688660608454</v>
      </c>
      <c r="G120" s="24">
        <f t="shared" si="7"/>
        <v>43115</v>
      </c>
      <c r="H120" s="12" t="str">
        <f t="shared" si="6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81.492726160000004</v>
      </c>
      <c r="O120" s="5">
        <v>16.8</v>
      </c>
      <c r="P120" s="5">
        <v>101.1</v>
      </c>
      <c r="Q120" s="5">
        <v>74.5</v>
      </c>
      <c r="R120" s="5">
        <v>193.4</v>
      </c>
      <c r="S120" s="5">
        <v>3.492</v>
      </c>
      <c r="T120" s="6">
        <v>41076</v>
      </c>
    </row>
    <row r="121" spans="1:20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4"/>
        <v>0.6466651280867759</v>
      </c>
      <c r="G121" s="24">
        <f t="shared" si="7"/>
        <v>35675</v>
      </c>
      <c r="H121" s="12" t="str">
        <f t="shared" si="6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78.318168130000004</v>
      </c>
      <c r="O121" s="5">
        <v>18</v>
      </c>
      <c r="P121" s="5">
        <v>110.5</v>
      </c>
      <c r="Q121" s="5">
        <v>72.7</v>
      </c>
      <c r="R121" s="5">
        <v>196.5</v>
      </c>
      <c r="S121" s="5">
        <v>3.3959999999999999</v>
      </c>
      <c r="T121" s="6">
        <v>41197</v>
      </c>
    </row>
    <row r="122" spans="1:20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4"/>
        <v>0.55672490002104824</v>
      </c>
      <c r="G122" s="24">
        <f t="shared" si="7"/>
        <v>36980</v>
      </c>
      <c r="H122" s="12" t="str">
        <f t="shared" si="6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82.661355599999993</v>
      </c>
      <c r="O122" s="5">
        <v>17.5</v>
      </c>
      <c r="P122" s="5">
        <v>112.2</v>
      </c>
      <c r="Q122" s="5">
        <v>72.599999999999994</v>
      </c>
      <c r="R122" s="5">
        <v>202.5</v>
      </c>
      <c r="S122" s="5">
        <v>3.59</v>
      </c>
      <c r="T122" s="6">
        <v>40681</v>
      </c>
    </row>
    <row r="123" spans="1:20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4"/>
        <v>0.55451531109810803</v>
      </c>
      <c r="G123" s="24">
        <f t="shared" si="7"/>
        <v>39850</v>
      </c>
      <c r="H123" s="12" t="str">
        <f t="shared" si="6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76.208439519999999</v>
      </c>
      <c r="O123" s="5">
        <v>25</v>
      </c>
      <c r="P123" s="5">
        <v>120</v>
      </c>
      <c r="Q123" s="5">
        <v>72.7</v>
      </c>
      <c r="R123" s="5">
        <v>201.3</v>
      </c>
      <c r="S123" s="5">
        <v>3.9420000000000002</v>
      </c>
      <c r="T123" s="6">
        <v>41112</v>
      </c>
    </row>
    <row r="124" spans="1:20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4"/>
        <v>0.99565532223026787</v>
      </c>
      <c r="G124" s="24">
        <f t="shared" si="7"/>
        <v>82680</v>
      </c>
      <c r="H124" s="12" t="str">
        <f t="shared" si="6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93.437330700000004</v>
      </c>
      <c r="O124" s="5">
        <v>17</v>
      </c>
      <c r="P124" s="5">
        <v>95.2</v>
      </c>
      <c r="Q124" s="5">
        <v>70.099999999999994</v>
      </c>
      <c r="R124" s="5">
        <v>171</v>
      </c>
      <c r="S124" s="5">
        <v>2.778</v>
      </c>
      <c r="T124" s="6">
        <v>40958</v>
      </c>
    </row>
    <row r="125" spans="1:20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4"/>
        <v>0.85363277949873273</v>
      </c>
      <c r="G125" s="24">
        <f t="shared" si="7"/>
        <v>131645</v>
      </c>
      <c r="H125" s="12" t="str">
        <f t="shared" si="6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134.3909754</v>
      </c>
      <c r="O125" s="5">
        <v>17</v>
      </c>
      <c r="P125" s="5">
        <v>92.6</v>
      </c>
      <c r="Q125" s="5">
        <v>69.5</v>
      </c>
      <c r="R125" s="5">
        <v>174.5</v>
      </c>
      <c r="S125" s="5">
        <v>3.032</v>
      </c>
      <c r="T125" s="6">
        <v>41264</v>
      </c>
    </row>
    <row r="126" spans="1:20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4"/>
        <v>0.90102707749766575</v>
      </c>
      <c r="G126" s="24">
        <f t="shared" si="7"/>
        <v>142520</v>
      </c>
      <c r="H126" s="12" t="str">
        <f t="shared" si="6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135.91470960000001</v>
      </c>
      <c r="O126" s="5">
        <v>17</v>
      </c>
      <c r="P126" s="5">
        <v>92.6</v>
      </c>
      <c r="Q126" s="5">
        <v>69.5</v>
      </c>
      <c r="R126" s="5">
        <v>174.5</v>
      </c>
      <c r="S126" s="5">
        <v>3.0750000000000002</v>
      </c>
      <c r="T126" s="6">
        <v>40735</v>
      </c>
    </row>
    <row r="127" spans="1:20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4"/>
        <v>0.68807367149758458</v>
      </c>
      <c r="G127" s="24">
        <f t="shared" si="7"/>
        <v>55909</v>
      </c>
      <c r="H127" s="12" t="str">
        <f t="shared" si="6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73.503778190000006</v>
      </c>
      <c r="O127" s="5">
        <v>18.5</v>
      </c>
      <c r="P127" s="5">
        <v>106.4</v>
      </c>
      <c r="Q127" s="5">
        <v>70.599999999999994</v>
      </c>
      <c r="R127" s="5">
        <v>189.2</v>
      </c>
      <c r="S127" s="5">
        <v>3.28</v>
      </c>
      <c r="T127" s="6">
        <v>41222</v>
      </c>
    </row>
    <row r="128" spans="1:20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4"/>
        <v>0.69942528735632181</v>
      </c>
      <c r="G128" s="24">
        <f t="shared" si="7"/>
        <v>44355</v>
      </c>
      <c r="H128" s="12" t="str">
        <f t="shared" si="6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76.02304771</v>
      </c>
      <c r="O128" s="5">
        <v>16.899999999999999</v>
      </c>
      <c r="P128" s="5">
        <v>102.6</v>
      </c>
      <c r="Q128" s="5">
        <v>67.400000000000006</v>
      </c>
      <c r="R128" s="5">
        <v>182.2</v>
      </c>
      <c r="S128" s="5">
        <v>2.99</v>
      </c>
      <c r="T128" s="6">
        <v>40706</v>
      </c>
    </row>
    <row r="129" spans="1:20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4"/>
        <v>0.86102012166588671</v>
      </c>
      <c r="G129" s="24">
        <f t="shared" si="7"/>
        <v>19885</v>
      </c>
      <c r="H129" s="12" t="str">
        <f t="shared" si="6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39.986424749999998</v>
      </c>
      <c r="O129" s="5">
        <v>12.1</v>
      </c>
      <c r="P129" s="5">
        <v>102.4</v>
      </c>
      <c r="Q129" s="5">
        <v>66.400000000000006</v>
      </c>
      <c r="R129" s="5">
        <v>176.9</v>
      </c>
      <c r="S129" s="5">
        <v>2.3319999999999999</v>
      </c>
      <c r="T129" s="6">
        <v>41137</v>
      </c>
    </row>
    <row r="130" spans="1:20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8">SUM(E130/D130)</f>
        <v>0.84483446350219382</v>
      </c>
      <c r="G130" s="24">
        <f t="shared" ref="G130:G156" si="9">SUM(D130:E130)</f>
        <v>23125</v>
      </c>
      <c r="H130" s="12" t="str">
        <f t="shared" si="6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40.700072419999998</v>
      </c>
      <c r="O130" s="5">
        <v>12.1</v>
      </c>
      <c r="P130" s="5">
        <v>102.4</v>
      </c>
      <c r="Q130" s="5">
        <v>66.400000000000006</v>
      </c>
      <c r="R130" s="5">
        <v>180</v>
      </c>
      <c r="S130" s="5">
        <v>2.367</v>
      </c>
      <c r="T130" s="6">
        <v>40618</v>
      </c>
    </row>
    <row r="131" spans="1:20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8"/>
        <v>0.75507347795661306</v>
      </c>
      <c r="G131" s="24">
        <f t="shared" si="9"/>
        <v>25080</v>
      </c>
      <c r="H131" s="12" t="str">
        <f t="shared" ref="H131:H156" si="10">IF(F131&gt;69%,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49.865773670000003</v>
      </c>
      <c r="O131" s="5">
        <v>12.1</v>
      </c>
      <c r="P131" s="5">
        <v>102.4</v>
      </c>
      <c r="Q131" s="5">
        <v>66.400000000000006</v>
      </c>
      <c r="R131" s="5">
        <v>176.9</v>
      </c>
      <c r="S131" s="5">
        <v>2.452</v>
      </c>
      <c r="T131" s="6">
        <v>40558</v>
      </c>
    </row>
    <row r="132" spans="1:20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8"/>
        <v>0.72736925935757901</v>
      </c>
      <c r="G132" s="24">
        <f t="shared" si="9"/>
        <v>32535</v>
      </c>
      <c r="H132" s="12" t="str">
        <f t="shared" si="10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56.295243040000003</v>
      </c>
      <c r="O132" s="5">
        <v>13.1</v>
      </c>
      <c r="P132" s="5">
        <v>106.5</v>
      </c>
      <c r="Q132" s="5">
        <v>69</v>
      </c>
      <c r="R132" s="5">
        <v>190.4</v>
      </c>
      <c r="S132" s="5">
        <v>3.0750000000000002</v>
      </c>
      <c r="T132" s="6">
        <v>40760</v>
      </c>
    </row>
    <row r="133" spans="1:20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8"/>
        <v>0.65956029313790809</v>
      </c>
      <c r="G133" s="24">
        <f t="shared" si="9"/>
        <v>24910</v>
      </c>
      <c r="H133" s="12" t="str">
        <f t="shared" si="10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54.819728249999997</v>
      </c>
      <c r="O133" s="5">
        <v>13.1</v>
      </c>
      <c r="P133" s="5">
        <v>106.5</v>
      </c>
      <c r="Q133" s="5">
        <v>69</v>
      </c>
      <c r="R133" s="5">
        <v>190.4</v>
      </c>
      <c r="S133" s="5">
        <v>2.91</v>
      </c>
      <c r="T133" s="6">
        <v>41247</v>
      </c>
    </row>
    <row r="134" spans="1:20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8"/>
        <v>0.73892927957699939</v>
      </c>
      <c r="G134" s="24">
        <f t="shared" si="9"/>
        <v>39465</v>
      </c>
      <c r="H134" s="12" t="str">
        <f t="shared" si="10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67.765907600000006</v>
      </c>
      <c r="O134" s="5">
        <v>16.899999999999999</v>
      </c>
      <c r="P134" s="5">
        <v>103.5</v>
      </c>
      <c r="Q134" s="5">
        <v>67.5</v>
      </c>
      <c r="R134" s="5">
        <v>185.8</v>
      </c>
      <c r="S134" s="5">
        <v>3.415</v>
      </c>
      <c r="T134" s="6">
        <v>40731</v>
      </c>
    </row>
    <row r="135" spans="1:20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8"/>
        <v>0.73809405324707644</v>
      </c>
      <c r="G135" s="24">
        <f t="shared" si="9"/>
        <v>34927</v>
      </c>
      <c r="H135" s="12" t="str">
        <f t="shared" si="10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66.762943309999997</v>
      </c>
      <c r="O135" s="5">
        <v>15.9</v>
      </c>
      <c r="P135" s="5">
        <v>99.4</v>
      </c>
      <c r="Q135" s="5">
        <v>68.3</v>
      </c>
      <c r="R135" s="5">
        <v>175.2</v>
      </c>
      <c r="S135" s="5">
        <v>3.125</v>
      </c>
      <c r="T135" s="6">
        <v>41162</v>
      </c>
    </row>
    <row r="136" spans="1:20">
      <c r="A136" s="3" t="s">
        <v>9</v>
      </c>
      <c r="B136" s="4" t="s">
        <v>13</v>
      </c>
      <c r="C136" s="25">
        <v>68411</v>
      </c>
      <c r="D136" s="11">
        <v>22288</v>
      </c>
      <c r="E136" s="11">
        <v>19425</v>
      </c>
      <c r="F136" s="12">
        <f t="shared" ref="F136:F144" si="11">SUM(E136/D136)</f>
        <v>0.87154522613065322</v>
      </c>
      <c r="G136" s="24">
        <f t="shared" si="9"/>
        <v>41713</v>
      </c>
      <c r="H136" s="12" t="str">
        <f t="shared" ref="H136:H144" si="12">IF(F136&gt;69%, "GOOD", "POOR")</f>
        <v>GOOD</v>
      </c>
      <c r="I136" s="5">
        <v>2.7</v>
      </c>
      <c r="J136" s="5">
        <v>150</v>
      </c>
      <c r="K136" s="5" t="str" cm="1">
        <f t="array" ref="K136">_xlfn.IFS(J136&gt;299,"High HP",J136&gt;99,"Medium HP",J136&lt;100,"Low HP")</f>
        <v>Medium HP</v>
      </c>
      <c r="L136" s="5" t="s">
        <v>64</v>
      </c>
      <c r="M136" s="5">
        <v>23</v>
      </c>
      <c r="N136" s="5">
        <v>62.35557713</v>
      </c>
      <c r="O136" s="5">
        <v>18.5</v>
      </c>
      <c r="P136" s="5">
        <v>105.3</v>
      </c>
      <c r="Q136" s="5">
        <v>66.5</v>
      </c>
      <c r="R136" s="5">
        <v>183.3</v>
      </c>
      <c r="S136" s="5">
        <v>3.44</v>
      </c>
      <c r="T136" s="6">
        <v>40609</v>
      </c>
    </row>
    <row r="137" spans="1:20">
      <c r="A137" s="3" t="s">
        <v>9</v>
      </c>
      <c r="B137" s="4" t="s">
        <v>14</v>
      </c>
      <c r="C137" s="25">
        <v>63849</v>
      </c>
      <c r="D137" s="11">
        <v>25545</v>
      </c>
      <c r="E137" s="11">
        <v>19425</v>
      </c>
      <c r="F137" s="12">
        <f t="shared" si="11"/>
        <v>0.76042278332354674</v>
      </c>
      <c r="G137" s="24">
        <f t="shared" si="9"/>
        <v>44970</v>
      </c>
      <c r="H137" s="12" t="str">
        <f t="shared" si="12"/>
        <v>GOOD</v>
      </c>
      <c r="I137" s="5">
        <v>3</v>
      </c>
      <c r="J137" s="5">
        <v>210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26</v>
      </c>
      <c r="N137" s="5">
        <v>84.911898260000001</v>
      </c>
      <c r="O137" s="5">
        <v>18.5</v>
      </c>
      <c r="P137" s="5">
        <v>107.1</v>
      </c>
      <c r="Q137" s="5">
        <v>71.7</v>
      </c>
      <c r="R137" s="5">
        <v>191.9</v>
      </c>
      <c r="S137" s="5">
        <v>3.4169999999999998</v>
      </c>
      <c r="T137" s="6">
        <v>40786</v>
      </c>
    </row>
    <row r="138" spans="1:20">
      <c r="A138" s="3" t="s">
        <v>9</v>
      </c>
      <c r="B138" s="4" t="s">
        <v>15</v>
      </c>
      <c r="C138" s="25">
        <v>247994</v>
      </c>
      <c r="D138" s="11">
        <v>17518</v>
      </c>
      <c r="E138" s="11">
        <v>19425</v>
      </c>
      <c r="F138" s="12">
        <f t="shared" si="11"/>
        <v>1.1088594588423335</v>
      </c>
      <c r="G138" s="24">
        <f t="shared" si="9"/>
        <v>36943</v>
      </c>
      <c r="H138" s="12" t="str">
        <f t="shared" si="12"/>
        <v>GOOD</v>
      </c>
      <c r="I138" s="5">
        <v>2.2000000000000002</v>
      </c>
      <c r="J138" s="5">
        <v>133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27</v>
      </c>
      <c r="N138" s="5">
        <v>54.372419649999998</v>
      </c>
      <c r="O138" s="5">
        <v>18.5</v>
      </c>
      <c r="P138" s="5">
        <v>105.2</v>
      </c>
      <c r="Q138" s="5">
        <v>70.099999999999994</v>
      </c>
      <c r="R138" s="5">
        <v>188.5</v>
      </c>
      <c r="S138" s="5">
        <v>2.9980000000000002</v>
      </c>
      <c r="T138" s="6">
        <v>40584</v>
      </c>
    </row>
    <row r="139" spans="1:20">
      <c r="A139" s="3" t="s">
        <v>9</v>
      </c>
      <c r="B139" s="4" t="s">
        <v>16</v>
      </c>
      <c r="C139" s="25">
        <v>33269</v>
      </c>
      <c r="D139" s="11">
        <v>16875</v>
      </c>
      <c r="E139" s="11">
        <v>19425</v>
      </c>
      <c r="F139" s="12">
        <f t="shared" si="11"/>
        <v>1.1511111111111112</v>
      </c>
      <c r="G139" s="24">
        <f t="shared" si="9"/>
        <v>36300</v>
      </c>
      <c r="H139" s="12" t="str">
        <f t="shared" si="12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56.496030339999997</v>
      </c>
      <c r="O139" s="5">
        <v>14.5</v>
      </c>
      <c r="P139" s="5">
        <v>102.4</v>
      </c>
      <c r="Q139" s="5">
        <v>68.3</v>
      </c>
      <c r="R139" s="5">
        <v>170.5</v>
      </c>
      <c r="S139" s="5">
        <v>2.4249999999999998</v>
      </c>
      <c r="T139" s="6">
        <v>41272</v>
      </c>
    </row>
    <row r="140" spans="1:20">
      <c r="A140" s="3" t="s">
        <v>9</v>
      </c>
      <c r="B140" s="4" t="s">
        <v>17</v>
      </c>
      <c r="C140" s="25">
        <v>142535</v>
      </c>
      <c r="D140" s="11">
        <v>13108</v>
      </c>
      <c r="E140" s="11">
        <v>19425</v>
      </c>
      <c r="F140" s="12">
        <f t="shared" si="11"/>
        <v>1.4819194385108332</v>
      </c>
      <c r="G140" s="24">
        <f t="shared" si="9"/>
        <v>32533</v>
      </c>
      <c r="H140" s="12" t="str">
        <f t="shared" si="12"/>
        <v>GOOD</v>
      </c>
      <c r="I140" s="5">
        <v>1.8</v>
      </c>
      <c r="J140" s="5">
        <v>120</v>
      </c>
      <c r="K140" s="5" t="str" cm="1">
        <f t="array" ref="K140">_xlfn.IFS(J140&gt;299,"High HP",J140&gt;99,"Medium HP",J140&lt;100,"Low HP")</f>
        <v>Medium HP</v>
      </c>
      <c r="L140" s="5" t="s">
        <v>42</v>
      </c>
      <c r="M140" s="5">
        <v>33</v>
      </c>
      <c r="N140" s="5">
        <v>47.96897242</v>
      </c>
      <c r="O140" s="5">
        <v>13.2</v>
      </c>
      <c r="P140" s="5">
        <v>97</v>
      </c>
      <c r="Q140" s="5">
        <v>66.7</v>
      </c>
      <c r="R140" s="5">
        <v>174</v>
      </c>
      <c r="S140" s="5">
        <v>2.42</v>
      </c>
      <c r="T140" s="6">
        <v>40644</v>
      </c>
    </row>
    <row r="141" spans="1:20">
      <c r="A141" s="3" t="s">
        <v>9</v>
      </c>
      <c r="B141" s="4" t="s">
        <v>18</v>
      </c>
      <c r="C141" s="25">
        <v>9835</v>
      </c>
      <c r="D141" s="11">
        <v>51728</v>
      </c>
      <c r="E141" s="11">
        <v>34080</v>
      </c>
      <c r="F141" s="12">
        <f t="shared" si="11"/>
        <v>0.65883080729972165</v>
      </c>
      <c r="G141" s="24">
        <f t="shared" si="9"/>
        <v>85808</v>
      </c>
      <c r="H141" s="12" t="str">
        <f t="shared" si="12"/>
        <v>POOR</v>
      </c>
      <c r="I141" s="5">
        <v>4.7</v>
      </c>
      <c r="J141" s="5">
        <v>230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15</v>
      </c>
      <c r="N141" s="5">
        <v>102.5289842</v>
      </c>
      <c r="O141" s="5">
        <v>25.4</v>
      </c>
      <c r="P141" s="5">
        <v>112.2</v>
      </c>
      <c r="Q141" s="5">
        <v>76.400000000000006</v>
      </c>
      <c r="R141" s="5">
        <v>192.5</v>
      </c>
      <c r="S141" s="5">
        <v>5.1150000000000002</v>
      </c>
      <c r="T141" s="6">
        <v>40811</v>
      </c>
    </row>
    <row r="142" spans="1:20">
      <c r="A142" s="3" t="s">
        <v>9</v>
      </c>
      <c r="B142" s="4" t="s">
        <v>19</v>
      </c>
      <c r="C142" s="25">
        <v>25106</v>
      </c>
      <c r="D142" s="11">
        <v>16888</v>
      </c>
      <c r="E142" s="11">
        <v>13325</v>
      </c>
      <c r="F142" s="12">
        <f t="shared" si="11"/>
        <v>0.78902179062055899</v>
      </c>
      <c r="G142" s="24">
        <f t="shared" si="9"/>
        <v>30213</v>
      </c>
      <c r="H142" s="12" t="str">
        <f t="shared" si="12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51.955108869999997</v>
      </c>
      <c r="O142" s="5">
        <v>15.3</v>
      </c>
      <c r="P142" s="5">
        <v>94.9</v>
      </c>
      <c r="Q142" s="5">
        <v>66.7</v>
      </c>
      <c r="R142" s="5">
        <v>163.80000000000001</v>
      </c>
      <c r="S142" s="5">
        <v>2.6680000000000001</v>
      </c>
      <c r="T142" s="6">
        <v>40669</v>
      </c>
    </row>
    <row r="143" spans="1:20">
      <c r="A143" s="3" t="s">
        <v>9</v>
      </c>
      <c r="B143" s="4" t="s">
        <v>20</v>
      </c>
      <c r="C143" s="25">
        <v>65119</v>
      </c>
      <c r="D143" s="11">
        <v>22368</v>
      </c>
      <c r="E143" s="11">
        <v>18689</v>
      </c>
      <c r="F143" s="12">
        <f t="shared" si="11"/>
        <v>0.83552396280400576</v>
      </c>
      <c r="G143" s="24">
        <f t="shared" si="9"/>
        <v>41057</v>
      </c>
      <c r="H143" s="12" t="str">
        <f t="shared" si="12"/>
        <v>GOOD</v>
      </c>
      <c r="I143" s="5">
        <v>3</v>
      </c>
      <c r="J143" s="5">
        <v>194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22</v>
      </c>
      <c r="N143" s="5">
        <v>78.027219470000006</v>
      </c>
      <c r="O143" s="5">
        <v>20.9</v>
      </c>
      <c r="P143" s="5">
        <v>114.2</v>
      </c>
      <c r="Q143" s="5">
        <v>73.400000000000006</v>
      </c>
      <c r="R143" s="5">
        <v>193.5</v>
      </c>
      <c r="S143" s="5">
        <v>3.7589999999999999</v>
      </c>
      <c r="T143" s="6">
        <v>41187</v>
      </c>
    </row>
    <row r="144" spans="1:20">
      <c r="A144" s="3" t="s">
        <v>9</v>
      </c>
      <c r="B144" s="4" t="s">
        <v>21</v>
      </c>
      <c r="C144" s="25">
        <v>84087</v>
      </c>
      <c r="D144" s="11">
        <v>11528</v>
      </c>
      <c r="E144" s="11">
        <v>9575</v>
      </c>
      <c r="F144" s="12">
        <f t="shared" si="11"/>
        <v>0.83058639833448988</v>
      </c>
      <c r="G144" s="24">
        <f t="shared" si="9"/>
        <v>21103</v>
      </c>
      <c r="H144" s="12" t="str">
        <f t="shared" si="12"/>
        <v>GOOD</v>
      </c>
      <c r="I144" s="5">
        <v>2.4</v>
      </c>
      <c r="J144" s="5">
        <v>142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23</v>
      </c>
      <c r="N144" s="5">
        <v>55.297116580000001</v>
      </c>
      <c r="O144" s="5">
        <v>15.1</v>
      </c>
      <c r="P144" s="5">
        <v>103.3</v>
      </c>
      <c r="Q144" s="5">
        <v>66.5</v>
      </c>
      <c r="R144" s="5">
        <v>178.7</v>
      </c>
      <c r="S144" s="5">
        <v>2.58</v>
      </c>
      <c r="T144" s="6">
        <v>40756</v>
      </c>
    </row>
    <row r="145" spans="1:20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8"/>
        <v>0.76677852348993292</v>
      </c>
      <c r="G145" s="24">
        <f t="shared" si="9"/>
        <v>26325</v>
      </c>
      <c r="H145" s="12" t="str">
        <f t="shared" si="10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46.943876760000002</v>
      </c>
      <c r="O145" s="5">
        <v>14.5</v>
      </c>
      <c r="P145" s="5">
        <v>98.9</v>
      </c>
      <c r="Q145" s="5">
        <v>68.3</v>
      </c>
      <c r="R145" s="5">
        <v>163.30000000000001</v>
      </c>
      <c r="S145" s="5">
        <v>2.7669999999999999</v>
      </c>
      <c r="T145" s="6">
        <v>40567</v>
      </c>
    </row>
    <row r="146" spans="1:20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8"/>
        <v>0.792814371257485</v>
      </c>
      <c r="G146" s="24">
        <f t="shared" si="9"/>
        <v>29940</v>
      </c>
      <c r="H146" s="12" t="str">
        <f t="shared" si="10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47.638236659999997</v>
      </c>
      <c r="O146" s="5">
        <v>14.5</v>
      </c>
      <c r="P146" s="5">
        <v>98.9</v>
      </c>
      <c r="Q146" s="5">
        <v>68.3</v>
      </c>
      <c r="R146" s="5">
        <v>172.3</v>
      </c>
      <c r="S146" s="5">
        <v>2.8530000000000002</v>
      </c>
      <c r="T146" s="6">
        <v>40782</v>
      </c>
    </row>
    <row r="147" spans="1:20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8"/>
        <v>0.78891509433962259</v>
      </c>
      <c r="G147" s="24">
        <f t="shared" si="9"/>
        <v>37925</v>
      </c>
      <c r="H147" s="12" t="str">
        <f t="shared" si="10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61.701381359999999</v>
      </c>
      <c r="O147" s="5">
        <v>16.399999999999999</v>
      </c>
      <c r="P147" s="5">
        <v>106.4</v>
      </c>
      <c r="Q147" s="5">
        <v>68.5</v>
      </c>
      <c r="R147" s="5">
        <v>184.1</v>
      </c>
      <c r="S147" s="5">
        <v>3.0430000000000001</v>
      </c>
      <c r="T147" s="6">
        <v>41212</v>
      </c>
    </row>
    <row r="148" spans="1:20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8"/>
        <v>0.82916458229114554</v>
      </c>
      <c r="G148" s="24">
        <f t="shared" si="9"/>
        <v>36565</v>
      </c>
      <c r="H148" s="12" t="str">
        <f t="shared" si="10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48.907372250000002</v>
      </c>
      <c r="O148" s="5">
        <v>13.7</v>
      </c>
      <c r="P148" s="5">
        <v>97.4</v>
      </c>
      <c r="Q148" s="5">
        <v>66.7</v>
      </c>
      <c r="R148" s="5">
        <v>160.4</v>
      </c>
      <c r="S148" s="5">
        <v>3.0790000000000002</v>
      </c>
      <c r="T148" s="6">
        <v>40694</v>
      </c>
    </row>
    <row r="149" spans="1:20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8"/>
        <v>0.78628571428571425</v>
      </c>
      <c r="G149" s="24">
        <f t="shared" si="9"/>
        <v>31260</v>
      </c>
      <c r="H149" s="12" t="str">
        <f t="shared" si="10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47.946841059999997</v>
      </c>
      <c r="O149" s="5">
        <v>14.6</v>
      </c>
      <c r="P149" s="5">
        <v>98.9</v>
      </c>
      <c r="Q149" s="5">
        <v>68.3</v>
      </c>
      <c r="R149" s="5">
        <v>163.30000000000001</v>
      </c>
      <c r="S149" s="5">
        <v>2.762</v>
      </c>
      <c r="T149" s="6">
        <v>40634</v>
      </c>
    </row>
    <row r="150" spans="1:20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8"/>
        <v>0.75383647798742137</v>
      </c>
      <c r="G150" s="24">
        <f t="shared" si="9"/>
        <v>27886</v>
      </c>
      <c r="H150" s="12" t="str">
        <f t="shared" si="10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47.329632259999997</v>
      </c>
      <c r="O150" s="5">
        <v>14.5</v>
      </c>
      <c r="P150" s="5">
        <v>98.9</v>
      </c>
      <c r="Q150" s="5">
        <v>67.900000000000006</v>
      </c>
      <c r="R150" s="5">
        <v>161.1</v>
      </c>
      <c r="S150" s="5">
        <v>2.7690000000000001</v>
      </c>
      <c r="T150" s="6">
        <v>40836</v>
      </c>
    </row>
    <row r="151" spans="1:20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8"/>
        <v>0.61256410256410254</v>
      </c>
      <c r="G151" s="24">
        <f t="shared" si="9"/>
        <v>37734</v>
      </c>
      <c r="H151" s="12" t="str">
        <f t="shared" si="10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66.113056799999995</v>
      </c>
      <c r="O151" s="5">
        <v>15.8</v>
      </c>
      <c r="P151" s="5">
        <v>100.5</v>
      </c>
      <c r="Q151" s="5">
        <v>67.599999999999994</v>
      </c>
      <c r="R151" s="5">
        <v>176.6</v>
      </c>
      <c r="S151" s="5">
        <v>2.9980000000000002</v>
      </c>
      <c r="T151" s="6">
        <v>40592</v>
      </c>
    </row>
    <row r="152" spans="1:20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8"/>
        <v>0.62508196721311471</v>
      </c>
      <c r="G152" s="24">
        <f t="shared" si="9"/>
        <v>39652</v>
      </c>
      <c r="H152" s="12" t="str">
        <f t="shared" si="10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66.498812299999997</v>
      </c>
      <c r="O152" s="5">
        <v>15.8</v>
      </c>
      <c r="P152" s="5">
        <v>100.5</v>
      </c>
      <c r="Q152" s="5">
        <v>67.599999999999994</v>
      </c>
      <c r="R152" s="5">
        <v>176.6</v>
      </c>
      <c r="S152" s="5">
        <v>3.0419999999999998</v>
      </c>
      <c r="T152" s="6">
        <v>40807</v>
      </c>
    </row>
    <row r="153" spans="1:20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8"/>
        <v>0.68727272727272726</v>
      </c>
      <c r="G153" s="24">
        <f t="shared" si="9"/>
        <v>46400</v>
      </c>
      <c r="H153" s="12" t="str">
        <f t="shared" si="10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70.654495449999999</v>
      </c>
      <c r="O153" s="5">
        <v>17.899999999999999</v>
      </c>
      <c r="P153" s="5">
        <v>104.9</v>
      </c>
      <c r="Q153" s="5">
        <v>69.3</v>
      </c>
      <c r="R153" s="5">
        <v>185.9</v>
      </c>
      <c r="S153" s="5">
        <v>3.2080000000000002</v>
      </c>
      <c r="T153" s="6">
        <v>41237</v>
      </c>
    </row>
    <row r="154" spans="1:20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8"/>
        <v>0.70218749999999996</v>
      </c>
      <c r="G154" s="24">
        <f t="shared" si="9"/>
        <v>49023</v>
      </c>
      <c r="H154" s="12" t="str">
        <f t="shared" si="10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71.1559776</v>
      </c>
      <c r="O154" s="5">
        <v>17.899999999999999</v>
      </c>
      <c r="P154" s="5">
        <v>104.9</v>
      </c>
      <c r="Q154" s="5">
        <v>69.3</v>
      </c>
      <c r="R154" s="5">
        <v>186.2</v>
      </c>
      <c r="S154" s="5">
        <v>3.2589999999999999</v>
      </c>
      <c r="T154" s="6">
        <v>40719</v>
      </c>
    </row>
    <row r="155" spans="1:20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8"/>
        <v>0.75109890109890109</v>
      </c>
      <c r="G155" s="24">
        <f t="shared" si="9"/>
        <v>79675</v>
      </c>
      <c r="H155" s="12" t="str">
        <f t="shared" si="10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101.6233572</v>
      </c>
      <c r="O155" s="5">
        <v>18.5</v>
      </c>
      <c r="P155" s="5">
        <v>104.9</v>
      </c>
      <c r="Q155" s="5">
        <v>71.5</v>
      </c>
      <c r="R155" s="5">
        <v>185.7</v>
      </c>
      <c r="S155" s="5">
        <v>3.601</v>
      </c>
      <c r="T155" s="6">
        <v>40659</v>
      </c>
    </row>
    <row r="156" spans="1:20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8"/>
        <v>0.73341666666666672</v>
      </c>
      <c r="G156" s="24">
        <f t="shared" si="9"/>
        <v>62403</v>
      </c>
      <c r="H156" s="12" t="str">
        <f t="shared" si="10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85.735654510000003</v>
      </c>
      <c r="O156" s="5">
        <v>21.1</v>
      </c>
      <c r="P156" s="5">
        <v>109.9</v>
      </c>
      <c r="Q156" s="5">
        <v>72.099999999999994</v>
      </c>
      <c r="R156" s="5">
        <v>189.8</v>
      </c>
      <c r="S156" s="5">
        <v>3.6</v>
      </c>
      <c r="T156" s="6">
        <v>40861</v>
      </c>
    </row>
    <row r="158" spans="1:20">
      <c r="A158" s="21" t="s">
        <v>210</v>
      </c>
      <c r="B158" s="22"/>
      <c r="C158" s="23">
        <f>SUM(C136:C144)</f>
        <v>740205</v>
      </c>
      <c r="D158" s="23">
        <f>SUM(D136:D144)</f>
        <v>197846</v>
      </c>
      <c r="E158" s="23">
        <f>SUM(E136:E144)</f>
        <v>172794</v>
      </c>
    </row>
    <row r="159" spans="1:20">
      <c r="A159" s="21" t="s">
        <v>211</v>
      </c>
      <c r="B159" s="21"/>
      <c r="C159" s="23">
        <f>SUM(C158*20%)</f>
        <v>148041</v>
      </c>
      <c r="D159" s="23">
        <f>SUM(D158*20%)</f>
        <v>39569.200000000004</v>
      </c>
      <c r="E159" s="23">
        <f>SUM(E158*20%)</f>
        <v>34558.800000000003</v>
      </c>
    </row>
    <row r="160" spans="1:20">
      <c r="A160" s="21" t="s">
        <v>212</v>
      </c>
      <c r="B160" s="21"/>
      <c r="C160" s="22">
        <f>SUM(C158,C159)</f>
        <v>888246</v>
      </c>
      <c r="D160" s="22">
        <f t="shared" ref="D160:E160" si="13">SUM(D158,D159)</f>
        <v>237415.2</v>
      </c>
      <c r="E160" s="22">
        <f>SUM(E158,E159)</f>
        <v>207352.8</v>
      </c>
    </row>
    <row r="161" spans="1:5">
      <c r="A161" t="s">
        <v>218</v>
      </c>
      <c r="C161" s="9">
        <f>MEDIAN(C136:C144)</f>
        <v>65119</v>
      </c>
      <c r="D161" s="9">
        <f>MEDIAN(D136:D144)</f>
        <v>17518</v>
      </c>
      <c r="E161" s="9">
        <f>MEDIAN(E136:E144)</f>
        <v>19425</v>
      </c>
    </row>
    <row r="163" spans="1:5">
      <c r="A163" t="s">
        <v>214</v>
      </c>
      <c r="C163" s="9">
        <f>AVERAGE(C136:C144)</f>
        <v>82245</v>
      </c>
      <c r="D163" s="9">
        <f>AVERAGE(D136:D144)</f>
        <v>21982.888888888891</v>
      </c>
      <c r="E163" s="9">
        <f>AVERAGE(E136:E144)</f>
        <v>19199.333333333332</v>
      </c>
    </row>
    <row r="164" spans="1:5">
      <c r="A164" t="s">
        <v>215</v>
      </c>
      <c r="C164" s="9">
        <f>MIN(C136:C144)</f>
        <v>9835</v>
      </c>
      <c r="D164" s="9">
        <f>MIN(D136:D144)</f>
        <v>11528</v>
      </c>
      <c r="E164" s="9">
        <f>MIN(E136:E144)</f>
        <v>9575</v>
      </c>
    </row>
    <row r="165" spans="1:5">
      <c r="A165" t="s">
        <v>216</v>
      </c>
      <c r="C165" s="9">
        <f>MAX(C136:C144)</f>
        <v>247994</v>
      </c>
      <c r="D165" s="9">
        <f>MAX(D136:D144)</f>
        <v>51728</v>
      </c>
      <c r="E165" s="9">
        <f>MAX(E136:E144)</f>
        <v>34080</v>
      </c>
    </row>
    <row r="166" spans="1:5">
      <c r="A166" t="s">
        <v>217</v>
      </c>
      <c r="C166">
        <f>COUNT(C136:C144)</f>
        <v>9</v>
      </c>
      <c r="D166">
        <f>COUNT(D136:D144)</f>
        <v>9</v>
      </c>
      <c r="E166">
        <f>COUNT(E136:E144)</f>
        <v>9</v>
      </c>
    </row>
  </sheetData>
  <conditionalFormatting sqref="H2:H156">
    <cfRule type="containsText" dxfId="5" priority="1" operator="containsText" text="POOR">
      <formula>NOT(ISERROR(SEARCH("POOR",H2)))</formula>
    </cfRule>
    <cfRule type="containsText" dxfId="4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CB7B-A583-4C0B-8CF8-5E1448E46DB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zoomScale="55" zoomScaleNormal="100" workbookViewId="0">
      <selection activeCell="D170" sqref="D170"/>
    </sheetView>
  </sheetViews>
  <sheetFormatPr defaultColWidth="9.109375" defaultRowHeight="14.4"/>
  <cols>
    <col min="1" max="1" width="15.33203125" customWidth="1"/>
    <col min="2" max="2" width="15.44140625" bestFit="1" customWidth="1"/>
    <col min="3" max="3" width="17.886718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4.886718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125" zoomScaleNormal="100" workbookViewId="0">
      <selection activeCell="C12" sqref="C12"/>
    </sheetView>
  </sheetViews>
  <sheetFormatPr defaultColWidth="9.109375" defaultRowHeight="14.4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88671875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Chart</vt:lpstr>
      <vt:lpstr>Bar Chart</vt:lpstr>
      <vt:lpstr>Area Chart</vt:lpstr>
      <vt:lpstr>Sheet1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Piyush Tiwari</cp:lastModifiedBy>
  <cp:revision/>
  <dcterms:created xsi:type="dcterms:W3CDTF">2020-05-21T14:49:04Z</dcterms:created>
  <dcterms:modified xsi:type="dcterms:W3CDTF">2025-07-27T17:40:27Z</dcterms:modified>
  <cp:category/>
  <cp:contentStatus/>
</cp:coreProperties>
</file>