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B4" i="1"/>
  <c r="C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N12" i="1"/>
  <c r="N11" i="1"/>
  <c r="O22" i="1"/>
  <c r="N22" i="1"/>
  <c r="O16" i="1"/>
  <c r="O17" i="1"/>
  <c r="O18" i="1"/>
  <c r="O19" i="1"/>
  <c r="O20" i="1"/>
  <c r="O21" i="1"/>
  <c r="O15" i="1"/>
  <c r="M16" i="1"/>
  <c r="M17" i="1"/>
  <c r="M18" i="1"/>
  <c r="M19" i="1"/>
  <c r="M20" i="1"/>
  <c r="M21" i="1"/>
  <c r="M15" i="1"/>
  <c r="N16" i="1"/>
  <c r="N17" i="1"/>
  <c r="N18" i="1"/>
  <c r="N19" i="1"/>
  <c r="N20" i="1"/>
  <c r="N21" i="1"/>
  <c r="N15" i="1"/>
  <c r="Q3" i="1"/>
  <c r="Q4" i="1"/>
  <c r="Q5" i="1"/>
  <c r="Q6" i="1"/>
  <c r="Q7" i="1"/>
  <c r="Q8" i="1"/>
  <c r="Q2" i="1"/>
  <c r="N9" i="1"/>
  <c r="M11" i="1" s="1"/>
  <c r="O9" i="1"/>
  <c r="P9" i="1"/>
  <c r="P3" i="1"/>
  <c r="P4" i="1"/>
  <c r="P5" i="1"/>
  <c r="P6" i="1"/>
  <c r="P7" i="1"/>
  <c r="P8" i="1"/>
  <c r="P2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K4" i="1"/>
  <c r="K5" i="1"/>
  <c r="K6" i="1" s="1"/>
  <c r="K7" i="1" s="1"/>
  <c r="K8" i="1" s="1"/>
  <c r="K3" i="1"/>
  <c r="B17" i="1"/>
  <c r="B5" i="1"/>
  <c r="B6" i="1"/>
  <c r="B7" i="1"/>
  <c r="B8" i="1"/>
  <c r="B9" i="1"/>
  <c r="B10" i="1"/>
  <c r="B11" i="1"/>
  <c r="B12" i="1"/>
  <c r="B13" i="1"/>
  <c r="B14" i="1"/>
  <c r="B15" i="1"/>
  <c r="B16" i="1"/>
  <c r="M12" i="1" l="1"/>
</calcChain>
</file>

<file path=xl/sharedStrings.xml><?xml version="1.0" encoding="utf-8"?>
<sst xmlns="http://schemas.openxmlformats.org/spreadsheetml/2006/main" count="17" uniqueCount="17">
  <si>
    <t>Time Series</t>
  </si>
  <si>
    <t>Average Length of Cycles being 3</t>
  </si>
  <si>
    <t xml:space="preserve">Year </t>
  </si>
  <si>
    <t>Population</t>
  </si>
  <si>
    <t>t-1941(t')</t>
  </si>
  <si>
    <t>logy(Y)</t>
  </si>
  <si>
    <t>t'*Y</t>
  </si>
  <si>
    <t>t^2</t>
  </si>
  <si>
    <t>Total</t>
  </si>
  <si>
    <t>A=</t>
  </si>
  <si>
    <t>Fitted values</t>
  </si>
  <si>
    <t>b=</t>
  </si>
  <si>
    <t>YEAR</t>
  </si>
  <si>
    <t>PREDICTED OBSERVED</t>
  </si>
  <si>
    <t>Poplation</t>
  </si>
  <si>
    <t>Fitted</t>
  </si>
  <si>
    <t>Smoothed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</si>
</sst>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Sheet1!$A$2:$A$17</c:f>
              <c:numCache>
                <c:formatCode>General</c:formatCode>
                <c:ptCount val="16"/>
                <c:pt idx="0">
                  <c:v>1.6</c:v>
                </c:pt>
                <c:pt idx="1">
                  <c:v>0.8</c:v>
                </c:pt>
                <c:pt idx="2">
                  <c:v>1.2</c:v>
                </c:pt>
                <c:pt idx="3">
                  <c:v>0.5</c:v>
                </c:pt>
                <c:pt idx="4">
                  <c:v>0.9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0.6</c:v>
                </c:pt>
                <c:pt idx="8">
                  <c:v>1.5</c:v>
                </c:pt>
                <c:pt idx="9">
                  <c:v>0.8</c:v>
                </c:pt>
                <c:pt idx="10">
                  <c:v>0.9</c:v>
                </c:pt>
                <c:pt idx="11">
                  <c:v>1.2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Sheet1!$B$2:$B$17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1.2000000000000002</c:v>
                </c:pt>
                <c:pt idx="3">
                  <c:v>0.83333333333333337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1.0333333333333334</c:v>
                </c:pt>
                <c:pt idx="7">
                  <c:v>0.93333333333333346</c:v>
                </c:pt>
                <c:pt idx="8">
                  <c:v>1.0666666666666667</c:v>
                </c:pt>
                <c:pt idx="9">
                  <c:v>0.96666666666666679</c:v>
                </c:pt>
                <c:pt idx="10">
                  <c:v>1.0666666666666667</c:v>
                </c:pt>
                <c:pt idx="11">
                  <c:v>0.96666666666666679</c:v>
                </c:pt>
                <c:pt idx="12">
                  <c:v>1.2</c:v>
                </c:pt>
                <c:pt idx="13">
                  <c:v>1.3333333333333333</c:v>
                </c:pt>
                <c:pt idx="14">
                  <c:v>1.2</c:v>
                </c:pt>
                <c:pt idx="15">
                  <c:v>1.0999999999999999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8112"/>
        <c:axId val="41158144"/>
      </c:lineChart>
      <c:catAx>
        <c:axId val="4141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158144"/>
        <c:crosses val="autoZero"/>
        <c:auto val="1"/>
        <c:lblAlgn val="ctr"/>
        <c:lblOffset val="100"/>
        <c:noMultiLvlLbl val="0"/>
      </c:catAx>
      <c:valAx>
        <c:axId val="4115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1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Poplation</c:v>
                </c:pt>
              </c:strCache>
            </c:strRef>
          </c:tx>
          <c:val>
            <c:numRef>
              <c:f>Sheet1!$N$15:$N$21</c:f>
              <c:numCache>
                <c:formatCode>General</c:formatCode>
                <c:ptCount val="7"/>
                <c:pt idx="0">
                  <c:v>25</c:v>
                </c:pt>
                <c:pt idx="1">
                  <c:v>25.1</c:v>
                </c:pt>
                <c:pt idx="2">
                  <c:v>27.9</c:v>
                </c:pt>
                <c:pt idx="3">
                  <c:v>31.9</c:v>
                </c:pt>
                <c:pt idx="4">
                  <c:v>36.1</c:v>
                </c:pt>
                <c:pt idx="5">
                  <c:v>43.9</c:v>
                </c:pt>
                <c:pt idx="6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Fitted</c:v>
                </c:pt>
              </c:strCache>
            </c:strRef>
          </c:tx>
          <c:val>
            <c:numRef>
              <c:f>Sheet1!$O$15:$O$21</c:f>
              <c:numCache>
                <c:formatCode>General</c:formatCode>
                <c:ptCount val="7"/>
                <c:pt idx="0">
                  <c:v>23.867068864978059</c:v>
                </c:pt>
                <c:pt idx="1">
                  <c:v>27.329124947078171</c:v>
                </c:pt>
                <c:pt idx="2">
                  <c:v>31.293372244338087</c:v>
                </c:pt>
                <c:pt idx="3">
                  <c:v>35.832656490796523</c:v>
                </c:pt>
                <c:pt idx="4">
                  <c:v>41.030390114626677</c:v>
                </c:pt>
                <c:pt idx="5">
                  <c:v>46.98208499810368</c:v>
                </c:pt>
                <c:pt idx="6">
                  <c:v>53.797107573251346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7968"/>
        <c:axId val="41267584"/>
      </c:lineChart>
      <c:catAx>
        <c:axId val="411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67584"/>
        <c:crosses val="autoZero"/>
        <c:auto val="1"/>
        <c:lblAlgn val="ctr"/>
        <c:lblOffset val="100"/>
        <c:noMultiLvlLbl val="0"/>
      </c:catAx>
      <c:valAx>
        <c:axId val="4126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118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Sheet1!$A$2:$A$17</c:f>
              <c:numCache>
                <c:formatCode>General</c:formatCode>
                <c:ptCount val="16"/>
                <c:pt idx="0">
                  <c:v>1.6</c:v>
                </c:pt>
                <c:pt idx="1">
                  <c:v>0.8</c:v>
                </c:pt>
                <c:pt idx="2">
                  <c:v>1.2</c:v>
                </c:pt>
                <c:pt idx="3">
                  <c:v>0.5</c:v>
                </c:pt>
                <c:pt idx="4">
                  <c:v>0.9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0.6</c:v>
                </c:pt>
                <c:pt idx="8">
                  <c:v>1.5</c:v>
                </c:pt>
                <c:pt idx="9">
                  <c:v>0.8</c:v>
                </c:pt>
                <c:pt idx="10">
                  <c:v>0.9</c:v>
                </c:pt>
                <c:pt idx="11">
                  <c:v>1.2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Sheet1!$C$2:$C$17</c:f>
              <c:numCache>
                <c:formatCode>General</c:formatCode>
                <c:ptCount val="16"/>
                <c:pt idx="0">
                  <c:v>#N/A</c:v>
                </c:pt>
                <c:pt idx="1">
                  <c:v>1.6</c:v>
                </c:pt>
                <c:pt idx="2">
                  <c:v>0.88000000000000012</c:v>
                </c:pt>
                <c:pt idx="3">
                  <c:v>1.1680000000000001</c:v>
                </c:pt>
                <c:pt idx="4">
                  <c:v>0.56679999999999997</c:v>
                </c:pt>
                <c:pt idx="5">
                  <c:v>0.86668000000000001</c:v>
                </c:pt>
                <c:pt idx="6">
                  <c:v>1.0766680000000002</c:v>
                </c:pt>
                <c:pt idx="7">
                  <c:v>1.0976668000000001</c:v>
                </c:pt>
                <c:pt idx="8">
                  <c:v>0.64976668000000004</c:v>
                </c:pt>
                <c:pt idx="9">
                  <c:v>1.414976668</c:v>
                </c:pt>
                <c:pt idx="10">
                  <c:v>0.86149766680000006</c:v>
                </c:pt>
                <c:pt idx="11">
                  <c:v>0.89614976668000002</c:v>
                </c:pt>
                <c:pt idx="12">
                  <c:v>1.169614976668</c:v>
                </c:pt>
                <c:pt idx="13">
                  <c:v>1.4669614976668002</c:v>
                </c:pt>
                <c:pt idx="14">
                  <c:v>1.3166961497666803</c:v>
                </c:pt>
                <c:pt idx="15">
                  <c:v>0.85166961497666815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3984"/>
        <c:axId val="41355904"/>
      </c:lineChart>
      <c:catAx>
        <c:axId val="413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355904"/>
        <c:crosses val="autoZero"/>
        <c:auto val="1"/>
        <c:lblAlgn val="ctr"/>
        <c:lblOffset val="100"/>
        <c:noMultiLvlLbl val="0"/>
      </c:catAx>
      <c:valAx>
        <c:axId val="4135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5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180975</xdr:rowOff>
    </xdr:from>
    <xdr:to>
      <xdr:col>9</xdr:col>
      <xdr:colOff>238125</xdr:colOff>
      <xdr:row>11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14</xdr:row>
      <xdr:rowOff>147637</xdr:rowOff>
    </xdr:from>
    <xdr:to>
      <xdr:col>11</xdr:col>
      <xdr:colOff>1162050</xdr:colOff>
      <xdr:row>29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19</xdr:row>
      <xdr:rowOff>133350</xdr:rowOff>
    </xdr:from>
    <xdr:to>
      <xdr:col>5</xdr:col>
      <xdr:colOff>76200</xdr:colOff>
      <xdr:row>29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C5" sqref="C5"/>
    </sheetView>
  </sheetViews>
  <sheetFormatPr defaultRowHeight="15" x14ac:dyDescent="0.25"/>
  <cols>
    <col min="1" max="1" width="11.28515625" bestFit="1" customWidth="1"/>
    <col min="3" max="3" width="16.7109375" bestFit="1" customWidth="1"/>
    <col min="12" max="12" width="20.5703125" bestFit="1" customWidth="1"/>
    <col min="17" max="17" width="12.42578125" bestFit="1" customWidth="1"/>
    <col min="18" max="18" width="12.7109375" bestFit="1" customWidth="1"/>
  </cols>
  <sheetData>
    <row r="1" spans="1:17" x14ac:dyDescent="0.25">
      <c r="A1" s="1" t="s">
        <v>0</v>
      </c>
      <c r="C1" t="s">
        <v>16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10</v>
      </c>
    </row>
    <row r="2" spans="1:17" x14ac:dyDescent="0.25">
      <c r="A2">
        <v>1.6</v>
      </c>
      <c r="B2" t="e">
        <v>#N/A</v>
      </c>
      <c r="C2" t="e">
        <v>#N/A</v>
      </c>
      <c r="K2">
        <v>1911</v>
      </c>
      <c r="L2">
        <v>25</v>
      </c>
      <c r="M2">
        <f>K2-1941</f>
        <v>-30</v>
      </c>
      <c r="N2">
        <f>LOG(L2,2.67)</f>
        <v>3.2776157051503971</v>
      </c>
      <c r="O2">
        <f>N2*M2</f>
        <v>-98.328471154511917</v>
      </c>
      <c r="P2">
        <f>M2^2</f>
        <v>900</v>
      </c>
      <c r="Q2">
        <f>EXP($M$11+$M$12*M2)</f>
        <v>23.867068864978059</v>
      </c>
    </row>
    <row r="3" spans="1:17" x14ac:dyDescent="0.25">
      <c r="A3">
        <v>0.8</v>
      </c>
      <c r="B3" t="e">
        <v>#N/A</v>
      </c>
      <c r="C3">
        <f>A2</f>
        <v>1.6</v>
      </c>
      <c r="K3">
        <f>K2+10</f>
        <v>1921</v>
      </c>
      <c r="L3">
        <v>25.1</v>
      </c>
      <c r="M3">
        <f t="shared" ref="M3:M8" si="0">K3-1941</f>
        <v>-20</v>
      </c>
      <c r="N3">
        <f t="shared" ref="N3:N8" si="1">LOG(L3,2.67)</f>
        <v>3.2816805750988571</v>
      </c>
      <c r="O3">
        <f t="shared" ref="O3:O8" si="2">N3*M3</f>
        <v>-65.633611501977143</v>
      </c>
      <c r="P3">
        <f t="shared" ref="P3:P8" si="3">M3^2</f>
        <v>400</v>
      </c>
      <c r="Q3">
        <f t="shared" ref="Q3:Q8" si="4">EXP($M$11+$M$12*M3)</f>
        <v>27.329124947078171</v>
      </c>
    </row>
    <row r="4" spans="1:17" x14ac:dyDescent="0.25">
      <c r="A4">
        <v>1.2</v>
      </c>
      <c r="B4">
        <f>AVERAGE(A2:A4)</f>
        <v>1.2000000000000002</v>
      </c>
      <c r="C4">
        <f>0.9*A3+0.1*C3</f>
        <v>0.88000000000000012</v>
      </c>
      <c r="K4">
        <f t="shared" ref="K4:K8" si="5">K3+10</f>
        <v>1931</v>
      </c>
      <c r="L4">
        <v>27.9</v>
      </c>
      <c r="M4">
        <f t="shared" si="0"/>
        <v>-10</v>
      </c>
      <c r="N4">
        <f t="shared" si="1"/>
        <v>3.3893693654149906</v>
      </c>
      <c r="O4">
        <f t="shared" si="2"/>
        <v>-33.893693654149907</v>
      </c>
      <c r="P4">
        <f t="shared" si="3"/>
        <v>100</v>
      </c>
      <c r="Q4">
        <f t="shared" si="4"/>
        <v>31.293372244338087</v>
      </c>
    </row>
    <row r="5" spans="1:17" x14ac:dyDescent="0.25">
      <c r="A5">
        <v>0.5</v>
      </c>
      <c r="B5">
        <f t="shared" ref="B4:B16" si="6">AVERAGE(A3:A5)</f>
        <v>0.83333333333333337</v>
      </c>
      <c r="C5">
        <f t="shared" ref="C4:C17" si="7">0.9*A4+0.1*C4</f>
        <v>1.1680000000000001</v>
      </c>
      <c r="K5">
        <f t="shared" si="5"/>
        <v>1941</v>
      </c>
      <c r="L5">
        <v>31.9</v>
      </c>
      <c r="M5">
        <f t="shared" si="0"/>
        <v>0</v>
      </c>
      <c r="N5">
        <f t="shared" si="1"/>
        <v>3.5257936173735964</v>
      </c>
      <c r="O5">
        <f t="shared" si="2"/>
        <v>0</v>
      </c>
      <c r="P5">
        <f t="shared" si="3"/>
        <v>0</v>
      </c>
      <c r="Q5">
        <f t="shared" si="4"/>
        <v>35.832656490796523</v>
      </c>
    </row>
    <row r="6" spans="1:17" x14ac:dyDescent="0.25">
      <c r="A6">
        <v>0.9</v>
      </c>
      <c r="B6">
        <f t="shared" si="6"/>
        <v>0.8666666666666667</v>
      </c>
      <c r="C6">
        <f t="shared" si="7"/>
        <v>0.56679999999999997</v>
      </c>
      <c r="K6">
        <f t="shared" si="5"/>
        <v>1951</v>
      </c>
      <c r="L6">
        <v>36.1</v>
      </c>
      <c r="M6">
        <f t="shared" si="0"/>
        <v>10</v>
      </c>
      <c r="N6">
        <f t="shared" si="1"/>
        <v>3.6517375811428452</v>
      </c>
      <c r="O6">
        <f t="shared" si="2"/>
        <v>36.517375811428451</v>
      </c>
      <c r="P6">
        <f t="shared" si="3"/>
        <v>100</v>
      </c>
      <c r="Q6">
        <f t="shared" si="4"/>
        <v>41.030390114626677</v>
      </c>
    </row>
    <row r="7" spans="1:17" x14ac:dyDescent="0.25">
      <c r="A7">
        <v>1.1000000000000001</v>
      </c>
      <c r="B7">
        <f t="shared" si="6"/>
        <v>0.83333333333333337</v>
      </c>
      <c r="C7">
        <f t="shared" si="7"/>
        <v>0.86668000000000001</v>
      </c>
      <c r="K7">
        <f t="shared" si="5"/>
        <v>1961</v>
      </c>
      <c r="L7">
        <v>43.9</v>
      </c>
      <c r="M7">
        <f t="shared" si="0"/>
        <v>20</v>
      </c>
      <c r="N7">
        <f t="shared" si="1"/>
        <v>3.8509288476633401</v>
      </c>
      <c r="O7">
        <f t="shared" si="2"/>
        <v>77.018576953266802</v>
      </c>
      <c r="P7">
        <f t="shared" si="3"/>
        <v>400</v>
      </c>
      <c r="Q7">
        <f t="shared" si="4"/>
        <v>46.98208499810368</v>
      </c>
    </row>
    <row r="8" spans="1:17" x14ac:dyDescent="0.25">
      <c r="A8">
        <v>1.1000000000000001</v>
      </c>
      <c r="B8">
        <f t="shared" si="6"/>
        <v>1.0333333333333334</v>
      </c>
      <c r="C8">
        <f t="shared" si="7"/>
        <v>1.0766680000000002</v>
      </c>
      <c r="K8">
        <f t="shared" si="5"/>
        <v>1971</v>
      </c>
      <c r="L8">
        <v>54.7</v>
      </c>
      <c r="M8">
        <f t="shared" si="0"/>
        <v>30</v>
      </c>
      <c r="N8">
        <f t="shared" si="1"/>
        <v>4.0748919988019399</v>
      </c>
      <c r="O8">
        <f t="shared" si="2"/>
        <v>122.2467599640582</v>
      </c>
      <c r="P8">
        <f t="shared" si="3"/>
        <v>900</v>
      </c>
      <c r="Q8">
        <f t="shared" si="4"/>
        <v>53.797107573251346</v>
      </c>
    </row>
    <row r="9" spans="1:17" x14ac:dyDescent="0.25">
      <c r="A9">
        <v>0.6</v>
      </c>
      <c r="B9">
        <f t="shared" si="6"/>
        <v>0.93333333333333346</v>
      </c>
      <c r="C9">
        <f t="shared" si="7"/>
        <v>1.0976668000000001</v>
      </c>
      <c r="K9" t="s">
        <v>8</v>
      </c>
      <c r="N9">
        <f>SUM(N2:N8)</f>
        <v>25.052017690645968</v>
      </c>
      <c r="O9">
        <f>SUM(O2:O8)</f>
        <v>37.926936418114494</v>
      </c>
      <c r="P9">
        <f>SUM(P2:P8)</f>
        <v>2800</v>
      </c>
    </row>
    <row r="10" spans="1:17" x14ac:dyDescent="0.25">
      <c r="A10">
        <v>1.5</v>
      </c>
      <c r="B10">
        <f t="shared" si="6"/>
        <v>1.0666666666666667</v>
      </c>
      <c r="C10">
        <f t="shared" si="7"/>
        <v>0.64976668000000004</v>
      </c>
    </row>
    <row r="11" spans="1:17" x14ac:dyDescent="0.25">
      <c r="A11">
        <v>0.8</v>
      </c>
      <c r="B11">
        <f t="shared" si="6"/>
        <v>0.96666666666666679</v>
      </c>
      <c r="C11">
        <f t="shared" si="7"/>
        <v>1.414976668</v>
      </c>
      <c r="L11" t="s">
        <v>9</v>
      </c>
      <c r="M11">
        <f>N9/7</f>
        <v>3.5788596700922812</v>
      </c>
      <c r="N11">
        <f>LN(M11)</f>
        <v>1.2750442217646358</v>
      </c>
    </row>
    <row r="12" spans="1:17" x14ac:dyDescent="0.25">
      <c r="A12">
        <v>0.9</v>
      </c>
      <c r="B12">
        <f t="shared" si="6"/>
        <v>1.0666666666666667</v>
      </c>
      <c r="C12">
        <f t="shared" si="7"/>
        <v>0.86149766680000006</v>
      </c>
      <c r="L12" t="s">
        <v>11</v>
      </c>
      <c r="M12">
        <f>O9/P9</f>
        <v>1.3545334435040891E-2</v>
      </c>
      <c r="N12">
        <f>LN(M12)</f>
        <v>-4.3017131130861088</v>
      </c>
    </row>
    <row r="13" spans="1:17" x14ac:dyDescent="0.25">
      <c r="A13">
        <v>1.2</v>
      </c>
      <c r="B13">
        <f t="shared" si="6"/>
        <v>0.96666666666666679</v>
      </c>
      <c r="C13">
        <f t="shared" si="7"/>
        <v>0.89614976668000002</v>
      </c>
    </row>
    <row r="14" spans="1:17" x14ac:dyDescent="0.25">
      <c r="A14">
        <v>1.5</v>
      </c>
      <c r="B14">
        <f t="shared" si="6"/>
        <v>1.2</v>
      </c>
      <c r="C14">
        <f t="shared" si="7"/>
        <v>1.169614976668</v>
      </c>
      <c r="L14" t="s">
        <v>13</v>
      </c>
      <c r="M14" t="s">
        <v>12</v>
      </c>
      <c r="N14" t="s">
        <v>14</v>
      </c>
      <c r="O14" t="s">
        <v>15</v>
      </c>
    </row>
    <row r="15" spans="1:17" x14ac:dyDescent="0.25">
      <c r="A15">
        <v>1.3</v>
      </c>
      <c r="B15">
        <f t="shared" si="6"/>
        <v>1.3333333333333333</v>
      </c>
      <c r="C15">
        <f t="shared" si="7"/>
        <v>1.4669614976668002</v>
      </c>
      <c r="M15">
        <f>K2</f>
        <v>1911</v>
      </c>
      <c r="N15">
        <f>L2</f>
        <v>25</v>
      </c>
      <c r="O15">
        <f>Q2</f>
        <v>23.867068864978059</v>
      </c>
    </row>
    <row r="16" spans="1:17" x14ac:dyDescent="0.25">
      <c r="A16">
        <v>0.8</v>
      </c>
      <c r="B16">
        <f t="shared" si="6"/>
        <v>1.2</v>
      </c>
      <c r="C16">
        <f t="shared" si="7"/>
        <v>1.3166961497666803</v>
      </c>
      <c r="M16">
        <f t="shared" ref="M16:M21" si="8">K3</f>
        <v>1921</v>
      </c>
      <c r="N16">
        <f t="shared" ref="N16:N21" si="9">L3</f>
        <v>25.1</v>
      </c>
      <c r="O16">
        <f t="shared" ref="O16:O21" si="10">Q3</f>
        <v>27.329124947078171</v>
      </c>
    </row>
    <row r="17" spans="1:15" x14ac:dyDescent="0.25">
      <c r="A17">
        <v>1.2</v>
      </c>
      <c r="B17">
        <f>AVERAGE(A15:A17)</f>
        <v>1.0999999999999999</v>
      </c>
      <c r="C17">
        <f t="shared" si="7"/>
        <v>0.85166961497666815</v>
      </c>
      <c r="M17">
        <f t="shared" si="8"/>
        <v>1931</v>
      </c>
      <c r="N17">
        <f t="shared" si="9"/>
        <v>27.9</v>
      </c>
      <c r="O17">
        <f t="shared" si="10"/>
        <v>31.293372244338087</v>
      </c>
    </row>
    <row r="18" spans="1:15" x14ac:dyDescent="0.25">
      <c r="M18">
        <f t="shared" si="8"/>
        <v>1941</v>
      </c>
      <c r="N18">
        <f t="shared" si="9"/>
        <v>31.9</v>
      </c>
      <c r="O18">
        <f t="shared" si="10"/>
        <v>35.832656490796523</v>
      </c>
    </row>
    <row r="19" spans="1:15" x14ac:dyDescent="0.25">
      <c r="A19" t="s">
        <v>1</v>
      </c>
      <c r="M19">
        <f t="shared" si="8"/>
        <v>1951</v>
      </c>
      <c r="N19">
        <f t="shared" si="9"/>
        <v>36.1</v>
      </c>
      <c r="O19">
        <f t="shared" si="10"/>
        <v>41.030390114626677</v>
      </c>
    </row>
    <row r="20" spans="1:15" x14ac:dyDescent="0.25">
      <c r="M20">
        <f t="shared" si="8"/>
        <v>1961</v>
      </c>
      <c r="N20">
        <f t="shared" si="9"/>
        <v>43.9</v>
      </c>
      <c r="O20">
        <f t="shared" si="10"/>
        <v>46.98208499810368</v>
      </c>
    </row>
    <row r="21" spans="1:15" x14ac:dyDescent="0.25">
      <c r="M21">
        <f t="shared" si="8"/>
        <v>1971</v>
      </c>
      <c r="N21">
        <f t="shared" si="9"/>
        <v>54.7</v>
      </c>
      <c r="O21">
        <f t="shared" si="10"/>
        <v>53.797107573251346</v>
      </c>
    </row>
    <row r="22" spans="1:15" x14ac:dyDescent="0.25">
      <c r="N22">
        <f>SUM(N15:N21)</f>
        <v>244.60000000000002</v>
      </c>
      <c r="O22">
        <f>SUM(O15:O21)</f>
        <v>260.13180523317254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SushmitaH</dc:creator>
  <cp:lastModifiedBy>SushmitaH</cp:lastModifiedBy>
  <dcterms:created xsi:type="dcterms:W3CDTF">2014-03-29T10:38:32Z</dcterms:created>
  <dcterms:modified xsi:type="dcterms:W3CDTF">2014-03-30T05:19:06Z</dcterms:modified>
</cp:coreProperties>
</file>