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5195" windowHeight="7845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4525"/>
</workbook>
</file>

<file path=xl/calcChain.xml><?xml version="1.0" encoding="utf-8"?>
<calcChain xmlns="http://schemas.openxmlformats.org/spreadsheetml/2006/main">
  <c r="E36" i="7" l="1"/>
  <c r="E37" i="7"/>
  <c r="E38" i="7"/>
  <c r="E39" i="7"/>
  <c r="E40" i="7"/>
  <c r="E41" i="7"/>
  <c r="E42" i="7"/>
  <c r="E43" i="7"/>
  <c r="E44" i="7"/>
  <c r="E45" i="7"/>
  <c r="E46" i="7"/>
  <c r="E47" i="7"/>
  <c r="D34" i="7"/>
  <c r="D35" i="7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33" i="7"/>
  <c r="K27" i="7"/>
  <c r="K26" i="7"/>
  <c r="K25" i="7"/>
  <c r="K24" i="7"/>
  <c r="J27" i="7"/>
  <c r="J26" i="7"/>
  <c r="J25" i="7"/>
  <c r="J24" i="7"/>
  <c r="I27" i="7"/>
  <c r="I26" i="7"/>
  <c r="I25" i="7"/>
  <c r="I24" i="7"/>
  <c r="C16" i="7"/>
  <c r="E18" i="7"/>
  <c r="E17" i="7"/>
  <c r="E16" i="7"/>
  <c r="E15" i="7"/>
  <c r="E19" i="7" s="1"/>
  <c r="D18" i="7"/>
  <c r="D17" i="7"/>
  <c r="C18" i="7"/>
  <c r="F18" i="7" s="1"/>
  <c r="C17" i="7"/>
  <c r="C19" i="7" s="1"/>
  <c r="D16" i="7"/>
  <c r="F16" i="7" s="1"/>
  <c r="D15" i="7"/>
  <c r="D19" i="7" s="1"/>
  <c r="C15" i="7"/>
  <c r="F17" i="7" l="1"/>
  <c r="F15" i="7"/>
  <c r="F19" i="7" s="1"/>
  <c r="D19" i="4" l="1"/>
  <c r="D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D4" i="4"/>
  <c r="D6" i="4"/>
  <c r="D8" i="4"/>
  <c r="D10" i="4"/>
  <c r="D12" i="4"/>
  <c r="D14" i="4"/>
  <c r="D2" i="4"/>
  <c r="B16" i="4"/>
  <c r="D3" i="4" s="1"/>
  <c r="A16" i="4"/>
  <c r="C3" i="4" s="1"/>
  <c r="C59" i="3"/>
  <c r="D59" i="3"/>
  <c r="B59" i="3"/>
  <c r="F59" i="3" s="1"/>
  <c r="F56" i="3"/>
  <c r="F57" i="3"/>
  <c r="F55" i="3"/>
  <c r="C10" i="3"/>
  <c r="D10" i="3"/>
  <c r="B10" i="3"/>
  <c r="C9" i="3"/>
  <c r="D9" i="3"/>
  <c r="B9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H4" i="2"/>
  <c r="H5" i="2"/>
  <c r="H6" i="2"/>
  <c r="H7" i="2"/>
  <c r="H8" i="2"/>
  <c r="H9" i="2"/>
  <c r="H10" i="2"/>
  <c r="H11" i="2"/>
  <c r="H12" i="2"/>
  <c r="H28" i="2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C15" i="4" l="1"/>
  <c r="C13" i="4"/>
  <c r="C11" i="4"/>
  <c r="C9" i="4"/>
  <c r="C7" i="4"/>
  <c r="C5" i="4"/>
  <c r="C2" i="4"/>
  <c r="E2" i="4" s="1"/>
  <c r="C14" i="4"/>
  <c r="C12" i="4"/>
  <c r="C10" i="4"/>
  <c r="C8" i="4"/>
  <c r="C6" i="4"/>
  <c r="C4" i="4"/>
  <c r="D15" i="4"/>
  <c r="D13" i="4"/>
  <c r="D11" i="4"/>
  <c r="D9" i="4"/>
  <c r="D7" i="4"/>
  <c r="D5" i="4"/>
  <c r="I12" i="2"/>
  <c r="I28" i="2" s="1"/>
</calcChain>
</file>

<file path=xl/sharedStrings.xml><?xml version="1.0" encoding="utf-8"?>
<sst xmlns="http://schemas.openxmlformats.org/spreadsheetml/2006/main" count="451" uniqueCount="179">
  <si>
    <t>X</t>
  </si>
  <si>
    <t>Y</t>
  </si>
  <si>
    <t>Output: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</si>
  <si>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</si>
  <si>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</si>
  <si>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</si>
  <si>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</si>
  <si>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</si>
  <si>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</si>
  <si>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</si>
  <si>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</si>
  <si>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</si>
  <si>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</si>
  <si>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</si>
  <si>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</si>
  <si>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</si>
  <si>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F</t>
  </si>
  <si>
    <t>P(F&lt;=f) one-tail</t>
  </si>
  <si>
    <t>F Critical one-tail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</si>
  <si>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</si>
  <si>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</si>
  <si>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</si>
  <si>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</si>
  <si>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</si>
  <si>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</si>
  <si>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</si>
  <si>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</si>
  <si>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</si>
  <si>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</si>
  <si>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</si>
  <si>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</si>
  <si>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</si>
  <si>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</si>
  <si>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</si>
  <si>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</si>
  <si>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</si>
  <si>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</si>
  <si>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</si>
  <si>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</si>
  <si>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</si>
  <si>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</si>
  <si>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</si>
  <si>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</si>
  <si>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25</t>
  </si>
  <si>
    <t>Range</t>
  </si>
  <si>
    <t>Means</t>
  </si>
  <si>
    <t>Sample</t>
  </si>
  <si>
    <t>Standard Deviations</t>
  </si>
  <si>
    <t>Day</t>
  </si>
  <si>
    <t>First Shift</t>
  </si>
  <si>
    <t>Second Shift</t>
  </si>
  <si>
    <t>Third Shift</t>
  </si>
  <si>
    <t>Monday</t>
  </si>
  <si>
    <t>Tuesday</t>
  </si>
  <si>
    <t>Wednesday</t>
  </si>
  <si>
    <t>Thursday</t>
  </si>
  <si>
    <t>Friday</t>
  </si>
  <si>
    <t>Saturday</t>
  </si>
  <si>
    <t>Sunday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</si>
  <si>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</si>
  <si>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</si>
  <si>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</si>
  <si>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</si>
  <si>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</si>
  <si>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</si>
  <si>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</si>
  <si>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</si>
  <si>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</si>
  <si>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</si>
  <si>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</si>
  <si>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</si>
  <si>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</si>
  <si>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</si>
  <si>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</si>
  <si>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Sys 1</t>
  </si>
  <si>
    <t>Sys 2</t>
  </si>
  <si>
    <t>Sys 3</t>
  </si>
  <si>
    <t>Sys 4</t>
  </si>
  <si>
    <t>Method 1</t>
  </si>
  <si>
    <t>Method 2</t>
  </si>
  <si>
    <t>Method 3</t>
  </si>
  <si>
    <t>Question 1</t>
  </si>
  <si>
    <t>Question 2</t>
  </si>
  <si>
    <t>Question 3</t>
  </si>
  <si>
    <t>Two Way Design</t>
  </si>
  <si>
    <t>Block A</t>
  </si>
  <si>
    <t>Block B</t>
  </si>
  <si>
    <t>Block C</t>
  </si>
  <si>
    <t>Treatment Means</t>
  </si>
  <si>
    <t>Blok Means</t>
  </si>
  <si>
    <t>Anova: Two-Factor Without Replication</t>
  </si>
  <si>
    <t>Rows</t>
  </si>
  <si>
    <t>Columns</t>
  </si>
  <si>
    <t>Error</t>
  </si>
  <si>
    <t>Return</t>
  </si>
  <si>
    <t>Accuracy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</si>
  <si>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</si>
  <si>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</si>
  <si>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</si>
  <si>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</si>
  <si>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</si>
  <si>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</si>
  <si>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</si>
  <si>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</si>
  <si>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</si>
  <si>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</si>
  <si>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</si>
  <si>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</si>
  <si>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</si>
  <si>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</si>
  <si>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</si>
  <si>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RESIDUAL OUTPUT</t>
  </si>
  <si>
    <t>Observation</t>
  </si>
  <si>
    <t>Predicted Return</t>
  </si>
  <si>
    <t>Residuals</t>
  </si>
  <si>
    <t>Standard Residuals</t>
  </si>
  <si>
    <t>PROBABILITY OUTPUT</t>
  </si>
  <si>
    <t>Percentile</t>
  </si>
  <si>
    <t>Correlation</t>
  </si>
  <si>
    <t>coeff.of det</t>
  </si>
  <si>
    <t>Multiple regression</t>
  </si>
  <si>
    <t xml:space="preserve">Call Time </t>
  </si>
  <si>
    <t>Overheat</t>
  </si>
  <si>
    <t>Plastic</t>
  </si>
  <si>
    <t>Ignorance</t>
  </si>
  <si>
    <t xml:space="preserve">Predicted Call Time </t>
  </si>
  <si>
    <t>Magazine</t>
  </si>
  <si>
    <t>Website</t>
  </si>
  <si>
    <t>Billboard</t>
  </si>
  <si>
    <t>Sales</t>
  </si>
  <si>
    <t>TV</t>
  </si>
  <si>
    <t>Radio</t>
  </si>
  <si>
    <t>1 HOUR</t>
  </si>
  <si>
    <t>2 HOUR</t>
  </si>
  <si>
    <t>4 HOUR</t>
  </si>
  <si>
    <t>3 HOUR</t>
  </si>
  <si>
    <t>600RPM</t>
  </si>
  <si>
    <t>550RPM</t>
  </si>
  <si>
    <t>500RPM</t>
  </si>
  <si>
    <t>Satndard analysis</t>
  </si>
  <si>
    <t>Interaction</t>
  </si>
  <si>
    <t>Anova: Two-Factor With Replication</t>
  </si>
  <si>
    <t>Within</t>
  </si>
  <si>
    <t>(significant interaction)</t>
  </si>
  <si>
    <t>M1</t>
  </si>
  <si>
    <t>M2</t>
  </si>
  <si>
    <t>M3</t>
  </si>
  <si>
    <t>M4</t>
  </si>
  <si>
    <t>(no significant interaction)</t>
  </si>
  <si>
    <t>(significant effects between employees)</t>
  </si>
  <si>
    <t>(insignificant effect between machines)</t>
  </si>
  <si>
    <t>Close</t>
  </si>
  <si>
    <t>Dark</t>
  </si>
  <si>
    <t>None</t>
  </si>
  <si>
    <t>Bright</t>
  </si>
  <si>
    <t>Glare</t>
  </si>
  <si>
    <t>Far</t>
  </si>
  <si>
    <t>Distance</t>
  </si>
  <si>
    <t>Light</t>
  </si>
  <si>
    <t>Reflection</t>
  </si>
  <si>
    <t>High Response</t>
  </si>
  <si>
    <t>LowResponse</t>
  </si>
  <si>
    <t>A</t>
  </si>
  <si>
    <t>B</t>
  </si>
  <si>
    <t>AB</t>
  </si>
  <si>
    <t>Block1</t>
  </si>
  <si>
    <t>Block2</t>
  </si>
  <si>
    <t>Block3</t>
  </si>
  <si>
    <t>Block4</t>
  </si>
  <si>
    <t>Block5</t>
  </si>
  <si>
    <t>Block6</t>
  </si>
  <si>
    <t>Yates Algorithm</t>
  </si>
  <si>
    <t>a</t>
  </si>
  <si>
    <t>b</t>
  </si>
  <si>
    <t>1)</t>
  </si>
  <si>
    <t>ab</t>
  </si>
  <si>
    <t>Main Effects</t>
  </si>
  <si>
    <t>Time Series</t>
  </si>
  <si>
    <t>Smoothed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</si>
</sst>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8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9" xfId="0" applyFill="1" applyBorder="1" applyAlignment="1"/>
    <xf numFmtId="0" fontId="0" fillId="0" borderId="10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Fill="1" applyBorder="1" applyAlignment="1"/>
    <xf numFmtId="0" fontId="0" fillId="0" borderId="16" xfId="0" applyFill="1" applyBorder="1" applyAlignment="1"/>
    <xf numFmtId="0" fontId="3" fillId="0" borderId="14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8" xfId="0" applyFill="1" applyBorder="1" applyAlignment="1"/>
    <xf numFmtId="0" fontId="3" fillId="0" borderId="19" xfId="0" applyFont="1" applyFill="1" applyBorder="1" applyAlignment="1">
      <alignment horizontal="center"/>
    </xf>
    <xf numFmtId="0" fontId="0" fillId="0" borderId="6" xfId="0" applyFill="1" applyBorder="1" applyAlignment="1"/>
    <xf numFmtId="0" fontId="3" fillId="0" borderId="21" xfId="0" applyFont="1" applyFill="1" applyBorder="1" applyAlignment="1">
      <alignment horizontal="center"/>
    </xf>
    <xf numFmtId="0" fontId="0" fillId="0" borderId="22" xfId="0" applyFill="1" applyBorder="1" applyAlignment="1"/>
    <xf numFmtId="0" fontId="0" fillId="0" borderId="20" xfId="0" applyFill="1" applyBorder="1" applyAlignment="1"/>
    <xf numFmtId="0" fontId="3" fillId="0" borderId="23" xfId="0" applyFont="1" applyFill="1" applyBorder="1" applyAlignment="1">
      <alignment horizontal="center"/>
    </xf>
    <xf numFmtId="0" fontId="0" fillId="0" borderId="24" xfId="0" applyFill="1" applyBorder="1" applyAlignment="1"/>
    <xf numFmtId="0" fontId="3" fillId="0" borderId="3" xfId="0" applyFont="1" applyFill="1" applyBorder="1" applyAlignment="1">
      <alignment horizontal="centerContinuous"/>
    </xf>
    <xf numFmtId="0" fontId="0" fillId="0" borderId="25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4" fillId="0" borderId="26" xfId="0" applyFont="1" applyFill="1" applyBorder="1" applyAlignment="1">
      <alignment horizontal="right"/>
    </xf>
    <xf numFmtId="0" fontId="0" fillId="0" borderId="27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17" xfId="0" applyBorder="1"/>
    <xf numFmtId="0" fontId="3" fillId="0" borderId="1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12" xfId="0" applyFont="1" applyFill="1" applyBorder="1" applyAlignment="1"/>
    <xf numFmtId="0" fontId="2" fillId="0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808573928258969"/>
          <c:y val="0.19480351414406533"/>
          <c:w val="0.599663385826771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Sheet4!$A$2:$A$15</c:f>
              <c:numCache>
                <c:formatCode>General</c:formatCode>
                <c:ptCount val="14"/>
                <c:pt idx="0">
                  <c:v>0.998</c:v>
                </c:pt>
                <c:pt idx="1">
                  <c:v>0.997</c:v>
                </c:pt>
                <c:pt idx="2">
                  <c:v>0.995</c:v>
                </c:pt>
                <c:pt idx="3">
                  <c:v>0.996</c:v>
                </c:pt>
                <c:pt idx="4">
                  <c:v>0.99</c:v>
                </c:pt>
                <c:pt idx="5">
                  <c:v>0.997</c:v>
                </c:pt>
                <c:pt idx="6">
                  <c:v>0.99050000000000005</c:v>
                </c:pt>
                <c:pt idx="7">
                  <c:v>0.998</c:v>
                </c:pt>
                <c:pt idx="8">
                  <c:v>0.99070000000000003</c:v>
                </c:pt>
                <c:pt idx="9">
                  <c:v>0.999</c:v>
                </c:pt>
                <c:pt idx="10">
                  <c:v>0.99509999999999998</c:v>
                </c:pt>
                <c:pt idx="11">
                  <c:v>0.998</c:v>
                </c:pt>
                <c:pt idx="12">
                  <c:v>0.998</c:v>
                </c:pt>
                <c:pt idx="13">
                  <c:v>0.997</c:v>
                </c:pt>
              </c:numCache>
            </c:numRef>
          </c:xVal>
          <c:yVal>
            <c:numRef>
              <c:f>Sheet4!$B$2:$B$15</c:f>
              <c:numCache>
                <c:formatCode>General</c:formatCode>
                <c:ptCount val="14"/>
                <c:pt idx="0">
                  <c:v>0.05</c:v>
                </c:pt>
                <c:pt idx="1">
                  <c:v>0.05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0.06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0.05</c:v>
                </c:pt>
                <c:pt idx="9">
                  <c:v>4.0000000000000001E-3</c:v>
                </c:pt>
                <c:pt idx="10">
                  <c:v>0.05</c:v>
                </c:pt>
                <c:pt idx="11">
                  <c:v>0.04</c:v>
                </c:pt>
                <c:pt idx="12">
                  <c:v>5.0000000000000001E-3</c:v>
                </c:pt>
                <c:pt idx="1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2768"/>
        <c:axId val="90114304"/>
      </c:scatterChart>
      <c:valAx>
        <c:axId val="901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114304"/>
        <c:crosses val="autoZero"/>
        <c:crossBetween val="midCat"/>
      </c:valAx>
      <c:valAx>
        <c:axId val="90114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01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Ignorance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 Time </c:v>
          </c:tx>
          <c:spPr>
            <a:ln w="28575">
              <a:noFill/>
            </a:ln>
          </c:spPr>
          <c:xVal>
            <c:numRef>
              <c:f>Sheet5!$D$4:$D$18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3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</c:numCache>
            </c:numRef>
          </c:xVal>
          <c:yVal>
            <c:numRef>
              <c:f>Sheet5!$A$4:$A$18</c:f>
              <c:numCache>
                <c:formatCode>General</c:formatCode>
                <c:ptCount val="15"/>
                <c:pt idx="0">
                  <c:v>69</c:v>
                </c:pt>
                <c:pt idx="1">
                  <c:v>76</c:v>
                </c:pt>
                <c:pt idx="2">
                  <c:v>89</c:v>
                </c:pt>
                <c:pt idx="3">
                  <c:v>79</c:v>
                </c:pt>
                <c:pt idx="4">
                  <c:v>76</c:v>
                </c:pt>
                <c:pt idx="5">
                  <c:v>76</c:v>
                </c:pt>
                <c:pt idx="6">
                  <c:v>78</c:v>
                </c:pt>
                <c:pt idx="7">
                  <c:v>56</c:v>
                </c:pt>
                <c:pt idx="8">
                  <c:v>87</c:v>
                </c:pt>
                <c:pt idx="9">
                  <c:v>65</c:v>
                </c:pt>
                <c:pt idx="10">
                  <c:v>89</c:v>
                </c:pt>
                <c:pt idx="11">
                  <c:v>67</c:v>
                </c:pt>
                <c:pt idx="12">
                  <c:v>76</c:v>
                </c:pt>
                <c:pt idx="13">
                  <c:v>67</c:v>
                </c:pt>
                <c:pt idx="14">
                  <c:v>71</c:v>
                </c:pt>
              </c:numCache>
            </c:numRef>
          </c:yVal>
          <c:smooth val="0"/>
        </c:ser>
        <c:ser>
          <c:idx val="1"/>
          <c:order val="1"/>
          <c:tx>
            <c:v>Predicted Call Time </c:v>
          </c:tx>
          <c:spPr>
            <a:ln w="28575">
              <a:noFill/>
            </a:ln>
          </c:spPr>
          <c:xVal>
            <c:numRef>
              <c:f>Sheet5!$D$4:$D$18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3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</c:numCache>
            </c:numRef>
          </c:xVal>
          <c:yVal>
            <c:numRef>
              <c:f>Sheet5!$H$29:$H$43</c:f>
              <c:numCache>
                <c:formatCode>General</c:formatCode>
                <c:ptCount val="15"/>
                <c:pt idx="0">
                  <c:v>70.399379384361708</c:v>
                </c:pt>
                <c:pt idx="1">
                  <c:v>73.393663187693463</c:v>
                </c:pt>
                <c:pt idx="2">
                  <c:v>84.453056328948747</c:v>
                </c:pt>
                <c:pt idx="3">
                  <c:v>77.199968372970815</c:v>
                </c:pt>
                <c:pt idx="4">
                  <c:v>74.214060547614238</c:v>
                </c:pt>
                <c:pt idx="5">
                  <c:v>71.854220998619127</c:v>
                </c:pt>
                <c:pt idx="6">
                  <c:v>75.574469555959965</c:v>
                </c:pt>
                <c:pt idx="7">
                  <c:v>62.982554150485896</c:v>
                </c:pt>
                <c:pt idx="8">
                  <c:v>82.194569310720851</c:v>
                </c:pt>
                <c:pt idx="9">
                  <c:v>70.674301224121578</c:v>
                </c:pt>
                <c:pt idx="10">
                  <c:v>92.879144134568691</c:v>
                </c:pt>
                <c:pt idx="11">
                  <c:v>79.654240527877576</c:v>
                </c:pt>
                <c:pt idx="12">
                  <c:v>72.674618358539902</c:v>
                </c:pt>
                <c:pt idx="13">
                  <c:v>64.702485573408396</c:v>
                </c:pt>
                <c:pt idx="14">
                  <c:v>68.149268344108989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0240"/>
        <c:axId val="108726144"/>
      </c:scatterChart>
      <c:valAx>
        <c:axId val="1087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Ignorance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26144"/>
        <c:crosses val="autoZero"/>
        <c:crossBetween val="midCat"/>
      </c:valAx>
      <c:valAx>
        <c:axId val="10872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Call Time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3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Sheet5!$L$29:$L$43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Sheet5!$M$29:$M$43</c:f>
              <c:numCache>
                <c:formatCode>General</c:formatCode>
                <c:ptCount val="15"/>
                <c:pt idx="0">
                  <c:v>56</c:v>
                </c:pt>
                <c:pt idx="1">
                  <c:v>65</c:v>
                </c:pt>
                <c:pt idx="2">
                  <c:v>67</c:v>
                </c:pt>
                <c:pt idx="3">
                  <c:v>67</c:v>
                </c:pt>
                <c:pt idx="4">
                  <c:v>69</c:v>
                </c:pt>
                <c:pt idx="5">
                  <c:v>71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78</c:v>
                </c:pt>
                <c:pt idx="11">
                  <c:v>79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5952"/>
        <c:axId val="108747776"/>
      </c:scatterChart>
      <c:valAx>
        <c:axId val="1087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47776"/>
        <c:crosses val="autoZero"/>
        <c:crossBetween val="midCat"/>
      </c:valAx>
      <c:valAx>
        <c:axId val="10874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Call Time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6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Sheet7!$C$31</c:f>
              <c:strCache>
                <c:ptCount val="1"/>
                <c:pt idx="0">
                  <c:v>Time Series</c:v>
                </c:pt>
              </c:strCache>
            </c:strRef>
          </c:tx>
          <c:marker>
            <c:symbol val="none"/>
          </c:marker>
          <c:val>
            <c:numRef>
              <c:f>Sheet7!$C$32:$C$47</c:f>
              <c:numCache>
                <c:formatCode>General</c:formatCode>
                <c:ptCount val="16"/>
                <c:pt idx="0">
                  <c:v>1.6</c:v>
                </c:pt>
                <c:pt idx="1">
                  <c:v>0.8</c:v>
                </c:pt>
                <c:pt idx="2">
                  <c:v>1.2</c:v>
                </c:pt>
                <c:pt idx="3">
                  <c:v>0.5</c:v>
                </c:pt>
                <c:pt idx="4">
                  <c:v>0.9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0.6</c:v>
                </c:pt>
                <c:pt idx="8">
                  <c:v>1.5</c:v>
                </c:pt>
                <c:pt idx="9">
                  <c:v>0.8</c:v>
                </c:pt>
                <c:pt idx="10">
                  <c:v>0.9</c:v>
                </c:pt>
                <c:pt idx="11">
                  <c:v>1.2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4096"/>
        <c:axId val="113048960"/>
      </c:lineChart>
      <c:catAx>
        <c:axId val="113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48960"/>
        <c:crosses val="autoZero"/>
        <c:auto val="1"/>
        <c:lblAlgn val="ctr"/>
        <c:lblOffset val="100"/>
        <c:noMultiLvlLbl val="0"/>
      </c:catAx>
      <c:valAx>
        <c:axId val="1130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7143134779908235"/>
          <c:y val="0.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Sheet7!$C$32:$C$47</c:f>
              <c:numCache>
                <c:formatCode>General</c:formatCode>
                <c:ptCount val="16"/>
                <c:pt idx="0">
                  <c:v>1.6</c:v>
                </c:pt>
                <c:pt idx="1">
                  <c:v>0.8</c:v>
                </c:pt>
                <c:pt idx="2">
                  <c:v>1.2</c:v>
                </c:pt>
                <c:pt idx="3">
                  <c:v>0.5</c:v>
                </c:pt>
                <c:pt idx="4">
                  <c:v>0.9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0.6</c:v>
                </c:pt>
                <c:pt idx="8">
                  <c:v>1.5</c:v>
                </c:pt>
                <c:pt idx="9">
                  <c:v>0.8</c:v>
                </c:pt>
                <c:pt idx="10">
                  <c:v>0.9</c:v>
                </c:pt>
                <c:pt idx="11">
                  <c:v>1.2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Sheet7!$D$32:$D$47</c:f>
              <c:numCache>
                <c:formatCode>General</c:formatCode>
                <c:ptCount val="16"/>
                <c:pt idx="0">
                  <c:v>#N/A</c:v>
                </c:pt>
                <c:pt idx="1">
                  <c:v>1.6</c:v>
                </c:pt>
                <c:pt idx="2">
                  <c:v>0.88000000000000012</c:v>
                </c:pt>
                <c:pt idx="3">
                  <c:v>1.1680000000000001</c:v>
                </c:pt>
                <c:pt idx="4">
                  <c:v>0.56679999999999997</c:v>
                </c:pt>
                <c:pt idx="5">
                  <c:v>0.86668000000000001</c:v>
                </c:pt>
                <c:pt idx="6">
                  <c:v>1.0766680000000002</c:v>
                </c:pt>
                <c:pt idx="7">
                  <c:v>1.0976668000000001</c:v>
                </c:pt>
                <c:pt idx="8">
                  <c:v>0.64976668000000004</c:v>
                </c:pt>
                <c:pt idx="9">
                  <c:v>1.414976668</c:v>
                </c:pt>
                <c:pt idx="10">
                  <c:v>0.86149766680000006</c:v>
                </c:pt>
                <c:pt idx="11">
                  <c:v>0.89614976668000002</c:v>
                </c:pt>
                <c:pt idx="12">
                  <c:v>1.169614976668</c:v>
                </c:pt>
                <c:pt idx="13">
                  <c:v>1.4669614976668002</c:v>
                </c:pt>
                <c:pt idx="14">
                  <c:v>1.3166961497666803</c:v>
                </c:pt>
                <c:pt idx="15">
                  <c:v>0.85166961497666815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32768"/>
        <c:axId val="115234304"/>
      </c:lineChart>
      <c:catAx>
        <c:axId val="1152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234304"/>
        <c:crosses val="autoZero"/>
        <c:auto val="1"/>
        <c:lblAlgn val="ctr"/>
        <c:lblOffset val="100"/>
        <c:noMultiLvlLbl val="0"/>
      </c:catAx>
      <c:valAx>
        <c:axId val="11523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3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Sheet4!$A$2:$A$15</c:f>
              <c:numCache>
                <c:formatCode>General</c:formatCode>
                <c:ptCount val="14"/>
                <c:pt idx="0">
                  <c:v>0.998</c:v>
                </c:pt>
                <c:pt idx="1">
                  <c:v>0.997</c:v>
                </c:pt>
                <c:pt idx="2">
                  <c:v>0.995</c:v>
                </c:pt>
                <c:pt idx="3">
                  <c:v>0.996</c:v>
                </c:pt>
                <c:pt idx="4">
                  <c:v>0.99</c:v>
                </c:pt>
                <c:pt idx="5">
                  <c:v>0.997</c:v>
                </c:pt>
                <c:pt idx="6">
                  <c:v>0.99050000000000005</c:v>
                </c:pt>
                <c:pt idx="7">
                  <c:v>0.998</c:v>
                </c:pt>
                <c:pt idx="8">
                  <c:v>0.99070000000000003</c:v>
                </c:pt>
                <c:pt idx="9">
                  <c:v>0.999</c:v>
                </c:pt>
                <c:pt idx="10">
                  <c:v>0.99509999999999998</c:v>
                </c:pt>
                <c:pt idx="11">
                  <c:v>0.998</c:v>
                </c:pt>
                <c:pt idx="12">
                  <c:v>0.998</c:v>
                </c:pt>
                <c:pt idx="13">
                  <c:v>0.997</c:v>
                </c:pt>
              </c:numCache>
            </c:numRef>
          </c:xVal>
          <c:yVal>
            <c:numRef>
              <c:f>Sheet4!$L$28:$L$41</c:f>
              <c:numCache>
                <c:formatCode>General</c:formatCode>
                <c:ptCount val="14"/>
                <c:pt idx="0">
                  <c:v>2.5224097841587606E-2</c:v>
                </c:pt>
                <c:pt idx="1">
                  <c:v>2.5248923394852549E-2</c:v>
                </c:pt>
                <c:pt idx="2">
                  <c:v>-2.070142549861757E-2</c:v>
                </c:pt>
                <c:pt idx="3">
                  <c:v>-2.1726251051882511E-2</c:v>
                </c:pt>
                <c:pt idx="4">
                  <c:v>-1.8577297732292858E-2</c:v>
                </c:pt>
                <c:pt idx="5">
                  <c:v>3.5248923394852541E-2</c:v>
                </c:pt>
                <c:pt idx="6">
                  <c:v>-1.558971050892533E-2</c:v>
                </c:pt>
                <c:pt idx="7">
                  <c:v>-1.4775902158412397E-2</c:v>
                </c:pt>
                <c:pt idx="8">
                  <c:v>2.5405324380421684E-2</c:v>
                </c:pt>
                <c:pt idx="9">
                  <c:v>-2.0800727711677337E-2</c:v>
                </c:pt>
                <c:pt idx="10">
                  <c:v>2.5296091946055942E-2</c:v>
                </c:pt>
                <c:pt idx="11">
                  <c:v>1.5224097841587604E-2</c:v>
                </c:pt>
                <c:pt idx="12">
                  <c:v>-1.9775902158412396E-2</c:v>
                </c:pt>
                <c:pt idx="13">
                  <c:v>-1.9751076605147452E-2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4416"/>
        <c:axId val="75030528"/>
      </c:scatterChart>
      <c:valAx>
        <c:axId val="126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30528"/>
        <c:crosses val="autoZero"/>
        <c:crossBetween val="midCat"/>
      </c:valAx>
      <c:valAx>
        <c:axId val="7503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4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Line Fit  Plot</a:t>
            </a:r>
          </a:p>
        </c:rich>
      </c:tx>
      <c:layout>
        <c:manualLayout>
          <c:xMode val="edge"/>
          <c:yMode val="edge"/>
          <c:x val="0.22146708223972003"/>
          <c:y val="4.6204620462046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</c:v>
          </c:tx>
          <c:spPr>
            <a:ln w="28575">
              <a:noFill/>
            </a:ln>
          </c:spPr>
          <c:xVal>
            <c:numRef>
              <c:f>Sheet4!$A$2:$A$15</c:f>
              <c:numCache>
                <c:formatCode>General</c:formatCode>
                <c:ptCount val="14"/>
                <c:pt idx="0">
                  <c:v>0.998</c:v>
                </c:pt>
                <c:pt idx="1">
                  <c:v>0.997</c:v>
                </c:pt>
                <c:pt idx="2">
                  <c:v>0.995</c:v>
                </c:pt>
                <c:pt idx="3">
                  <c:v>0.996</c:v>
                </c:pt>
                <c:pt idx="4">
                  <c:v>0.99</c:v>
                </c:pt>
                <c:pt idx="5">
                  <c:v>0.997</c:v>
                </c:pt>
                <c:pt idx="6">
                  <c:v>0.99050000000000005</c:v>
                </c:pt>
                <c:pt idx="7">
                  <c:v>0.998</c:v>
                </c:pt>
                <c:pt idx="8">
                  <c:v>0.99070000000000003</c:v>
                </c:pt>
                <c:pt idx="9">
                  <c:v>0.999</c:v>
                </c:pt>
                <c:pt idx="10">
                  <c:v>0.99509999999999998</c:v>
                </c:pt>
                <c:pt idx="11">
                  <c:v>0.998</c:v>
                </c:pt>
                <c:pt idx="12">
                  <c:v>0.998</c:v>
                </c:pt>
                <c:pt idx="13">
                  <c:v>0.997</c:v>
                </c:pt>
              </c:numCache>
            </c:numRef>
          </c:xVal>
          <c:yVal>
            <c:numRef>
              <c:f>Sheet4!$B$2:$B$15</c:f>
              <c:numCache>
                <c:formatCode>General</c:formatCode>
                <c:ptCount val="14"/>
                <c:pt idx="0">
                  <c:v>0.05</c:v>
                </c:pt>
                <c:pt idx="1">
                  <c:v>0.05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0.06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0.05</c:v>
                </c:pt>
                <c:pt idx="9">
                  <c:v>4.0000000000000001E-3</c:v>
                </c:pt>
                <c:pt idx="10">
                  <c:v>0.05</c:v>
                </c:pt>
                <c:pt idx="11">
                  <c:v>0.04</c:v>
                </c:pt>
                <c:pt idx="12">
                  <c:v>5.0000000000000001E-3</c:v>
                </c:pt>
                <c:pt idx="13">
                  <c:v>5.0000000000000001E-3</c:v>
                </c:pt>
              </c:numCache>
            </c:numRef>
          </c:yVal>
          <c:smooth val="0"/>
        </c:ser>
        <c:ser>
          <c:idx val="1"/>
          <c:order val="1"/>
          <c:tx>
            <c:v>Predicted Return</c:v>
          </c:tx>
          <c:spPr>
            <a:ln w="28575">
              <a:noFill/>
            </a:ln>
          </c:spPr>
          <c:xVal>
            <c:numRef>
              <c:f>Sheet4!$A$2:$A$15</c:f>
              <c:numCache>
                <c:formatCode>General</c:formatCode>
                <c:ptCount val="14"/>
                <c:pt idx="0">
                  <c:v>0.998</c:v>
                </c:pt>
                <c:pt idx="1">
                  <c:v>0.997</c:v>
                </c:pt>
                <c:pt idx="2">
                  <c:v>0.995</c:v>
                </c:pt>
                <c:pt idx="3">
                  <c:v>0.996</c:v>
                </c:pt>
                <c:pt idx="4">
                  <c:v>0.99</c:v>
                </c:pt>
                <c:pt idx="5">
                  <c:v>0.997</c:v>
                </c:pt>
                <c:pt idx="6">
                  <c:v>0.99050000000000005</c:v>
                </c:pt>
                <c:pt idx="7">
                  <c:v>0.998</c:v>
                </c:pt>
                <c:pt idx="8">
                  <c:v>0.99070000000000003</c:v>
                </c:pt>
                <c:pt idx="9">
                  <c:v>0.999</c:v>
                </c:pt>
                <c:pt idx="10">
                  <c:v>0.99509999999999998</c:v>
                </c:pt>
                <c:pt idx="11">
                  <c:v>0.998</c:v>
                </c:pt>
                <c:pt idx="12">
                  <c:v>0.998</c:v>
                </c:pt>
                <c:pt idx="13">
                  <c:v>0.997</c:v>
                </c:pt>
              </c:numCache>
            </c:numRef>
          </c:xVal>
          <c:yVal>
            <c:numRef>
              <c:f>Sheet4!$K$28:$K$41</c:f>
              <c:numCache>
                <c:formatCode>General</c:formatCode>
                <c:ptCount val="14"/>
                <c:pt idx="0">
                  <c:v>2.4775902158412397E-2</c:v>
                </c:pt>
                <c:pt idx="1">
                  <c:v>2.4751076605147453E-2</c:v>
                </c:pt>
                <c:pt idx="2">
                  <c:v>2.470142549861757E-2</c:v>
                </c:pt>
                <c:pt idx="3">
                  <c:v>2.472625105188251E-2</c:v>
                </c:pt>
                <c:pt idx="4">
                  <c:v>2.4577297732292856E-2</c:v>
                </c:pt>
                <c:pt idx="5">
                  <c:v>2.4751076605147453E-2</c:v>
                </c:pt>
                <c:pt idx="6">
                  <c:v>2.458971050892533E-2</c:v>
                </c:pt>
                <c:pt idx="7">
                  <c:v>2.4775902158412397E-2</c:v>
                </c:pt>
                <c:pt idx="8">
                  <c:v>2.4594675619578319E-2</c:v>
                </c:pt>
                <c:pt idx="9">
                  <c:v>2.4800727711677337E-2</c:v>
                </c:pt>
                <c:pt idx="10">
                  <c:v>2.4703908053944061E-2</c:v>
                </c:pt>
                <c:pt idx="11">
                  <c:v>2.4775902158412397E-2</c:v>
                </c:pt>
                <c:pt idx="12">
                  <c:v>2.4775902158412397E-2</c:v>
                </c:pt>
                <c:pt idx="13">
                  <c:v>2.4751076605147453E-2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2064"/>
        <c:axId val="128703872"/>
      </c:scatterChart>
      <c:valAx>
        <c:axId val="12871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03872"/>
        <c:crosses val="autoZero"/>
        <c:crossBetween val="midCat"/>
      </c:valAx>
      <c:valAx>
        <c:axId val="12870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1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Sheet4!$O$28:$O$41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Sheet4!$P$28:$P$41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4848"/>
        <c:axId val="128873600"/>
      </c:scatterChart>
      <c:valAx>
        <c:axId val="1288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73600"/>
        <c:crosses val="autoZero"/>
        <c:crossBetween val="midCat"/>
      </c:valAx>
      <c:valAx>
        <c:axId val="12887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9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Overheat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Sheet5!$B$4:$B$18</c:f>
              <c:numCache>
                <c:formatCode>General</c:formatCode>
                <c:ptCount val="15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20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Sheet5!$I$29:$I$43</c:f>
              <c:numCache>
                <c:formatCode>General</c:formatCode>
                <c:ptCount val="15"/>
                <c:pt idx="0">
                  <c:v>-1.3993793843617084</c:v>
                </c:pt>
                <c:pt idx="1">
                  <c:v>2.6063368123065374</c:v>
                </c:pt>
                <c:pt idx="2">
                  <c:v>4.5469436710512525</c:v>
                </c:pt>
                <c:pt idx="3">
                  <c:v>1.8000316270291847</c:v>
                </c:pt>
                <c:pt idx="4">
                  <c:v>1.7859394523857617</c:v>
                </c:pt>
                <c:pt idx="5">
                  <c:v>4.1457790013808733</c:v>
                </c:pt>
                <c:pt idx="6">
                  <c:v>2.4255304440400351</c:v>
                </c:pt>
                <c:pt idx="7">
                  <c:v>-6.9825541504858961</c:v>
                </c:pt>
                <c:pt idx="8">
                  <c:v>4.8054306892791487</c:v>
                </c:pt>
                <c:pt idx="9">
                  <c:v>-5.674301224121578</c:v>
                </c:pt>
                <c:pt idx="10">
                  <c:v>-3.8791441345686906</c:v>
                </c:pt>
                <c:pt idx="11">
                  <c:v>-12.654240527877576</c:v>
                </c:pt>
                <c:pt idx="12">
                  <c:v>3.3253816414600976</c:v>
                </c:pt>
                <c:pt idx="13">
                  <c:v>2.2975144265916043</c:v>
                </c:pt>
                <c:pt idx="14">
                  <c:v>2.8507316558910105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6480"/>
        <c:axId val="137159040"/>
      </c:scatterChart>
      <c:valAx>
        <c:axId val="1372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Overheat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59040"/>
        <c:crosses val="autoZero"/>
        <c:crossBetween val="midCat"/>
      </c:valAx>
      <c:valAx>
        <c:axId val="1371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3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Plastic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Sheet5!$C$4:$C$18</c:f>
              <c:numCache>
                <c:formatCode>General</c:formatCode>
                <c:ptCount val="15"/>
                <c:pt idx="0">
                  <c:v>17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</c:numCache>
            </c:numRef>
          </c:xVal>
          <c:yVal>
            <c:numRef>
              <c:f>Sheet5!$I$29:$I$43</c:f>
              <c:numCache>
                <c:formatCode>General</c:formatCode>
                <c:ptCount val="15"/>
                <c:pt idx="0">
                  <c:v>-1.3993793843617084</c:v>
                </c:pt>
                <c:pt idx="1">
                  <c:v>2.6063368123065374</c:v>
                </c:pt>
                <c:pt idx="2">
                  <c:v>4.5469436710512525</c:v>
                </c:pt>
                <c:pt idx="3">
                  <c:v>1.8000316270291847</c:v>
                </c:pt>
                <c:pt idx="4">
                  <c:v>1.7859394523857617</c:v>
                </c:pt>
                <c:pt idx="5">
                  <c:v>4.1457790013808733</c:v>
                </c:pt>
                <c:pt idx="6">
                  <c:v>2.4255304440400351</c:v>
                </c:pt>
                <c:pt idx="7">
                  <c:v>-6.9825541504858961</c:v>
                </c:pt>
                <c:pt idx="8">
                  <c:v>4.8054306892791487</c:v>
                </c:pt>
                <c:pt idx="9">
                  <c:v>-5.674301224121578</c:v>
                </c:pt>
                <c:pt idx="10">
                  <c:v>-3.8791441345686906</c:v>
                </c:pt>
                <c:pt idx="11">
                  <c:v>-12.654240527877576</c:v>
                </c:pt>
                <c:pt idx="12">
                  <c:v>3.3253816414600976</c:v>
                </c:pt>
                <c:pt idx="13">
                  <c:v>2.2975144265916043</c:v>
                </c:pt>
                <c:pt idx="14">
                  <c:v>2.8507316558910105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9040"/>
        <c:axId val="138515584"/>
      </c:scatterChart>
      <c:valAx>
        <c:axId val="1385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515584"/>
        <c:crosses val="autoZero"/>
        <c:crossBetween val="midCat"/>
      </c:valAx>
      <c:valAx>
        <c:axId val="13851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59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Ignorance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Sheet5!$D$4:$D$18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3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</c:numCache>
            </c:numRef>
          </c:xVal>
          <c:yVal>
            <c:numRef>
              <c:f>Sheet5!$I$29:$I$43</c:f>
              <c:numCache>
                <c:formatCode>General</c:formatCode>
                <c:ptCount val="15"/>
                <c:pt idx="0">
                  <c:v>-1.3993793843617084</c:v>
                </c:pt>
                <c:pt idx="1">
                  <c:v>2.6063368123065374</c:v>
                </c:pt>
                <c:pt idx="2">
                  <c:v>4.5469436710512525</c:v>
                </c:pt>
                <c:pt idx="3">
                  <c:v>1.8000316270291847</c:v>
                </c:pt>
                <c:pt idx="4">
                  <c:v>1.7859394523857617</c:v>
                </c:pt>
                <c:pt idx="5">
                  <c:v>4.1457790013808733</c:v>
                </c:pt>
                <c:pt idx="6">
                  <c:v>2.4255304440400351</c:v>
                </c:pt>
                <c:pt idx="7">
                  <c:v>-6.9825541504858961</c:v>
                </c:pt>
                <c:pt idx="8">
                  <c:v>4.8054306892791487</c:v>
                </c:pt>
                <c:pt idx="9">
                  <c:v>-5.674301224121578</c:v>
                </c:pt>
                <c:pt idx="10">
                  <c:v>-3.8791441345686906</c:v>
                </c:pt>
                <c:pt idx="11">
                  <c:v>-12.654240527877576</c:v>
                </c:pt>
                <c:pt idx="12">
                  <c:v>3.3253816414600976</c:v>
                </c:pt>
                <c:pt idx="13">
                  <c:v>2.2975144265916043</c:v>
                </c:pt>
                <c:pt idx="14">
                  <c:v>2.8507316558910105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6336"/>
        <c:axId val="157305472"/>
      </c:scatterChart>
      <c:valAx>
        <c:axId val="1573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Ignorance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05472"/>
        <c:crosses val="autoZero"/>
        <c:crossBetween val="midCat"/>
      </c:valAx>
      <c:valAx>
        <c:axId val="15730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2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Overheat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 Time </c:v>
          </c:tx>
          <c:spPr>
            <a:ln w="28575">
              <a:noFill/>
            </a:ln>
          </c:spPr>
          <c:xVal>
            <c:numRef>
              <c:f>Sheet5!$B$4:$B$18</c:f>
              <c:numCache>
                <c:formatCode>General</c:formatCode>
                <c:ptCount val="15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20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Sheet5!$A$4:$A$18</c:f>
              <c:numCache>
                <c:formatCode>General</c:formatCode>
                <c:ptCount val="15"/>
                <c:pt idx="0">
                  <c:v>69</c:v>
                </c:pt>
                <c:pt idx="1">
                  <c:v>76</c:v>
                </c:pt>
                <c:pt idx="2">
                  <c:v>89</c:v>
                </c:pt>
                <c:pt idx="3">
                  <c:v>79</c:v>
                </c:pt>
                <c:pt idx="4">
                  <c:v>76</c:v>
                </c:pt>
                <c:pt idx="5">
                  <c:v>76</c:v>
                </c:pt>
                <c:pt idx="6">
                  <c:v>78</c:v>
                </c:pt>
                <c:pt idx="7">
                  <c:v>56</c:v>
                </c:pt>
                <c:pt idx="8">
                  <c:v>87</c:v>
                </c:pt>
                <c:pt idx="9">
                  <c:v>65</c:v>
                </c:pt>
                <c:pt idx="10">
                  <c:v>89</c:v>
                </c:pt>
                <c:pt idx="11">
                  <c:v>67</c:v>
                </c:pt>
                <c:pt idx="12">
                  <c:v>76</c:v>
                </c:pt>
                <c:pt idx="13">
                  <c:v>67</c:v>
                </c:pt>
                <c:pt idx="14">
                  <c:v>71</c:v>
                </c:pt>
              </c:numCache>
            </c:numRef>
          </c:yVal>
          <c:smooth val="0"/>
        </c:ser>
        <c:ser>
          <c:idx val="1"/>
          <c:order val="1"/>
          <c:tx>
            <c:v>Predicted Call Time </c:v>
          </c:tx>
          <c:spPr>
            <a:ln w="28575">
              <a:noFill/>
            </a:ln>
          </c:spPr>
          <c:xVal>
            <c:numRef>
              <c:f>Sheet5!$B$4:$B$18</c:f>
              <c:numCache>
                <c:formatCode>General</c:formatCode>
                <c:ptCount val="15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20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Sheet5!$H$29:$H$43</c:f>
              <c:numCache>
                <c:formatCode>General</c:formatCode>
                <c:ptCount val="15"/>
                <c:pt idx="0">
                  <c:v>70.399379384361708</c:v>
                </c:pt>
                <c:pt idx="1">
                  <c:v>73.393663187693463</c:v>
                </c:pt>
                <c:pt idx="2">
                  <c:v>84.453056328948747</c:v>
                </c:pt>
                <c:pt idx="3">
                  <c:v>77.199968372970815</c:v>
                </c:pt>
                <c:pt idx="4">
                  <c:v>74.214060547614238</c:v>
                </c:pt>
                <c:pt idx="5">
                  <c:v>71.854220998619127</c:v>
                </c:pt>
                <c:pt idx="6">
                  <c:v>75.574469555959965</c:v>
                </c:pt>
                <c:pt idx="7">
                  <c:v>62.982554150485896</c:v>
                </c:pt>
                <c:pt idx="8">
                  <c:v>82.194569310720851</c:v>
                </c:pt>
                <c:pt idx="9">
                  <c:v>70.674301224121578</c:v>
                </c:pt>
                <c:pt idx="10">
                  <c:v>92.879144134568691</c:v>
                </c:pt>
                <c:pt idx="11">
                  <c:v>79.654240527877576</c:v>
                </c:pt>
                <c:pt idx="12">
                  <c:v>72.674618358539902</c:v>
                </c:pt>
                <c:pt idx="13">
                  <c:v>64.702485573408396</c:v>
                </c:pt>
                <c:pt idx="14">
                  <c:v>68.149268344108989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0384"/>
        <c:axId val="79428224"/>
      </c:scatterChart>
      <c:valAx>
        <c:axId val="859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Overheat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8224"/>
        <c:crosses val="autoZero"/>
        <c:crossBetween val="midCat"/>
      </c:valAx>
      <c:valAx>
        <c:axId val="794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Call Time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2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Plastic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 Time </c:v>
          </c:tx>
          <c:spPr>
            <a:ln w="28575">
              <a:noFill/>
            </a:ln>
          </c:spPr>
          <c:xVal>
            <c:numRef>
              <c:f>Sheet5!$C$4:$C$18</c:f>
              <c:numCache>
                <c:formatCode>General</c:formatCode>
                <c:ptCount val="15"/>
                <c:pt idx="0">
                  <c:v>17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</c:numCache>
            </c:numRef>
          </c:xVal>
          <c:yVal>
            <c:numRef>
              <c:f>Sheet5!$A$4:$A$18</c:f>
              <c:numCache>
                <c:formatCode>General</c:formatCode>
                <c:ptCount val="15"/>
                <c:pt idx="0">
                  <c:v>69</c:v>
                </c:pt>
                <c:pt idx="1">
                  <c:v>76</c:v>
                </c:pt>
                <c:pt idx="2">
                  <c:v>89</c:v>
                </c:pt>
                <c:pt idx="3">
                  <c:v>79</c:v>
                </c:pt>
                <c:pt idx="4">
                  <c:v>76</c:v>
                </c:pt>
                <c:pt idx="5">
                  <c:v>76</c:v>
                </c:pt>
                <c:pt idx="6">
                  <c:v>78</c:v>
                </c:pt>
                <c:pt idx="7">
                  <c:v>56</c:v>
                </c:pt>
                <c:pt idx="8">
                  <c:v>87</c:v>
                </c:pt>
                <c:pt idx="9">
                  <c:v>65</c:v>
                </c:pt>
                <c:pt idx="10">
                  <c:v>89</c:v>
                </c:pt>
                <c:pt idx="11">
                  <c:v>67</c:v>
                </c:pt>
                <c:pt idx="12">
                  <c:v>76</c:v>
                </c:pt>
                <c:pt idx="13">
                  <c:v>67</c:v>
                </c:pt>
                <c:pt idx="14">
                  <c:v>71</c:v>
                </c:pt>
              </c:numCache>
            </c:numRef>
          </c:yVal>
          <c:smooth val="0"/>
        </c:ser>
        <c:ser>
          <c:idx val="1"/>
          <c:order val="1"/>
          <c:tx>
            <c:v>Predicted Call Time </c:v>
          </c:tx>
          <c:spPr>
            <a:ln w="28575">
              <a:noFill/>
            </a:ln>
          </c:spPr>
          <c:xVal>
            <c:numRef>
              <c:f>Sheet5!$C$4:$C$18</c:f>
              <c:numCache>
                <c:formatCode>General</c:formatCode>
                <c:ptCount val="15"/>
                <c:pt idx="0">
                  <c:v>17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</c:numCache>
            </c:numRef>
          </c:xVal>
          <c:yVal>
            <c:numRef>
              <c:f>Sheet5!$H$29:$H$43</c:f>
              <c:numCache>
                <c:formatCode>General</c:formatCode>
                <c:ptCount val="15"/>
                <c:pt idx="0">
                  <c:v>70.399379384361708</c:v>
                </c:pt>
                <c:pt idx="1">
                  <c:v>73.393663187693463</c:v>
                </c:pt>
                <c:pt idx="2">
                  <c:v>84.453056328948747</c:v>
                </c:pt>
                <c:pt idx="3">
                  <c:v>77.199968372970815</c:v>
                </c:pt>
                <c:pt idx="4">
                  <c:v>74.214060547614238</c:v>
                </c:pt>
                <c:pt idx="5">
                  <c:v>71.854220998619127</c:v>
                </c:pt>
                <c:pt idx="6">
                  <c:v>75.574469555959965</c:v>
                </c:pt>
                <c:pt idx="7">
                  <c:v>62.982554150485896</c:v>
                </c:pt>
                <c:pt idx="8">
                  <c:v>82.194569310720851</c:v>
                </c:pt>
                <c:pt idx="9">
                  <c:v>70.674301224121578</c:v>
                </c:pt>
                <c:pt idx="10">
                  <c:v>92.879144134568691</c:v>
                </c:pt>
                <c:pt idx="11">
                  <c:v>79.654240527877576</c:v>
                </c:pt>
                <c:pt idx="12">
                  <c:v>72.674618358539902</c:v>
                </c:pt>
                <c:pt idx="13">
                  <c:v>64.702485573408396</c:v>
                </c:pt>
                <c:pt idx="14">
                  <c:v>68.149268344108989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1712"/>
        <c:axId val="85958656"/>
      </c:scatterChart>
      <c:valAx>
        <c:axId val="859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8656"/>
        <c:crosses val="autoZero"/>
        <c:crossBetween val="midCat"/>
      </c:valAx>
      <c:valAx>
        <c:axId val="8595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Call Time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7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138112</xdr:rowOff>
    </xdr:from>
    <xdr:to>
      <xdr:col>7</xdr:col>
      <xdr:colOff>304800</xdr:colOff>
      <xdr:row>34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42</xdr:row>
      <xdr:rowOff>80963</xdr:rowOff>
    </xdr:from>
    <xdr:to>
      <xdr:col>9</xdr:col>
      <xdr:colOff>962025</xdr:colOff>
      <xdr:row>52</xdr:row>
      <xdr:rowOff>109538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1123950</xdr:colOff>
      <xdr:row>42</xdr:row>
      <xdr:rowOff>9525</xdr:rowOff>
    </xdr:from>
    <xdr:to>
      <xdr:col>13</xdr:col>
      <xdr:colOff>295275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771525</xdr:colOff>
      <xdr:row>41</xdr:row>
      <xdr:rowOff>152400</xdr:rowOff>
    </xdr:from>
    <xdr:to>
      <xdr:col>17</xdr:col>
      <xdr:colOff>657225</xdr:colOff>
      <xdr:row>51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180975</xdr:rowOff>
    </xdr:from>
    <xdr:to>
      <xdr:col>21</xdr:col>
      <xdr:colOff>238125</xdr:colOff>
      <xdr:row>12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4</xdr:row>
      <xdr:rowOff>180975</xdr:rowOff>
    </xdr:from>
    <xdr:to>
      <xdr:col>22</xdr:col>
      <xdr:colOff>238125</xdr:colOff>
      <xdr:row>14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6</xdr:row>
      <xdr:rowOff>180975</xdr:rowOff>
    </xdr:from>
    <xdr:to>
      <xdr:col>23</xdr:col>
      <xdr:colOff>238125</xdr:colOff>
      <xdr:row>16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8</xdr:row>
      <xdr:rowOff>180975</xdr:rowOff>
    </xdr:from>
    <xdr:to>
      <xdr:col>24</xdr:col>
      <xdr:colOff>238125</xdr:colOff>
      <xdr:row>18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10</xdr:row>
      <xdr:rowOff>180975</xdr:rowOff>
    </xdr:from>
    <xdr:to>
      <xdr:col>25</xdr:col>
      <xdr:colOff>238125</xdr:colOff>
      <xdr:row>20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238125</xdr:colOff>
      <xdr:row>12</xdr:row>
      <xdr:rowOff>180975</xdr:rowOff>
    </xdr:from>
    <xdr:to>
      <xdr:col>26</xdr:col>
      <xdr:colOff>238125</xdr:colOff>
      <xdr:row>22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238125</xdr:colOff>
      <xdr:row>14</xdr:row>
      <xdr:rowOff>180975</xdr:rowOff>
    </xdr:from>
    <xdr:to>
      <xdr:col>27</xdr:col>
      <xdr:colOff>238125</xdr:colOff>
      <xdr:row>24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28</xdr:row>
      <xdr:rowOff>185737</xdr:rowOff>
    </xdr:from>
    <xdr:to>
      <xdr:col>11</xdr:col>
      <xdr:colOff>381000</xdr:colOff>
      <xdr:row>43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43</xdr:row>
      <xdr:rowOff>161925</xdr:rowOff>
    </xdr:from>
    <xdr:to>
      <xdr:col>11</xdr:col>
      <xdr:colOff>495300</xdr:colOff>
      <xdr:row>53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1" sqref="A11"/>
    </sheetView>
  </sheetViews>
  <sheetFormatPr defaultRowHeight="15" x14ac:dyDescent="0.25"/>
  <cols>
    <col min="7" max="7" width="41" customWidth="1"/>
  </cols>
  <sheetData>
    <row r="1" spans="1:9" x14ac:dyDescent="0.25">
      <c r="A1" s="2" t="s">
        <v>0</v>
      </c>
      <c r="B1" s="2" t="s">
        <v>1</v>
      </c>
      <c r="E1" t="s">
        <v>2</v>
      </c>
      <c r="G1" t="s">
        <v>3</v>
      </c>
    </row>
    <row r="2" spans="1:9" ht="15.75" thickBot="1" x14ac:dyDescent="0.3">
      <c r="A2" s="1">
        <v>163</v>
      </c>
      <c r="B2" s="1">
        <v>167</v>
      </c>
    </row>
    <row r="3" spans="1:9" x14ac:dyDescent="0.25">
      <c r="A3" s="1">
        <v>150</v>
      </c>
      <c r="B3" s="1">
        <v>157</v>
      </c>
      <c r="G3" s="5"/>
      <c r="H3" s="5" t="s">
        <v>0</v>
      </c>
      <c r="I3" s="5" t="s">
        <v>1</v>
      </c>
    </row>
    <row r="4" spans="1:9" x14ac:dyDescent="0.25">
      <c r="A4" s="1">
        <v>171</v>
      </c>
      <c r="B4" s="1">
        <v>149</v>
      </c>
      <c r="G4" s="3" t="s">
        <v>4</v>
      </c>
      <c r="H4" s="3">
        <v>160.36842105263159</v>
      </c>
      <c r="I4" s="3">
        <v>155</v>
      </c>
    </row>
    <row r="5" spans="1:9" x14ac:dyDescent="0.25">
      <c r="A5" s="1">
        <v>155</v>
      </c>
      <c r="B5" s="1">
        <v>145</v>
      </c>
      <c r="G5" s="3" t="s">
        <v>5</v>
      </c>
      <c r="H5" s="3">
        <v>211.24561403508775</v>
      </c>
      <c r="I5" s="3">
        <v>145</v>
      </c>
    </row>
    <row r="6" spans="1:9" x14ac:dyDescent="0.25">
      <c r="A6" s="1">
        <v>186</v>
      </c>
      <c r="B6" s="1">
        <v>135</v>
      </c>
      <c r="G6" s="3" t="s">
        <v>6</v>
      </c>
      <c r="H6" s="3">
        <v>19</v>
      </c>
      <c r="I6" s="3">
        <v>19</v>
      </c>
    </row>
    <row r="7" spans="1:9" x14ac:dyDescent="0.25">
      <c r="A7" s="1">
        <v>145</v>
      </c>
      <c r="B7" s="1">
        <v>157</v>
      </c>
      <c r="G7" s="3" t="s">
        <v>7</v>
      </c>
      <c r="H7" s="3">
        <v>178.12280701754389</v>
      </c>
      <c r="I7" s="3"/>
    </row>
    <row r="8" spans="1:9" x14ac:dyDescent="0.25">
      <c r="A8" s="1">
        <v>154</v>
      </c>
      <c r="B8" s="1">
        <v>135</v>
      </c>
      <c r="G8" s="3" t="s">
        <v>8</v>
      </c>
      <c r="H8" s="3">
        <v>0</v>
      </c>
      <c r="I8" s="3"/>
    </row>
    <row r="9" spans="1:9" x14ac:dyDescent="0.25">
      <c r="A9" s="1">
        <v>173</v>
      </c>
      <c r="B9" s="1">
        <v>167</v>
      </c>
      <c r="G9" s="3" t="s">
        <v>9</v>
      </c>
      <c r="H9" s="3">
        <v>36</v>
      </c>
      <c r="I9" s="3"/>
    </row>
    <row r="10" spans="1:9" x14ac:dyDescent="0.25">
      <c r="A10" s="1">
        <v>152</v>
      </c>
      <c r="B10" s="1">
        <v>154</v>
      </c>
      <c r="G10" s="3" t="s">
        <v>10</v>
      </c>
      <c r="H10" s="3">
        <v>1.2397913678011276</v>
      </c>
      <c r="I10" s="3"/>
    </row>
    <row r="11" spans="1:9" x14ac:dyDescent="0.25">
      <c r="A11" s="1">
        <v>150</v>
      </c>
      <c r="B11" s="1">
        <v>165</v>
      </c>
      <c r="G11" s="3" t="s">
        <v>11</v>
      </c>
      <c r="H11" s="3">
        <v>0.11153680097025223</v>
      </c>
      <c r="I11" s="3"/>
    </row>
    <row r="12" spans="1:9" x14ac:dyDescent="0.25">
      <c r="A12" s="1">
        <v>143</v>
      </c>
      <c r="B12" s="1">
        <v>170</v>
      </c>
      <c r="G12" s="3" t="s">
        <v>12</v>
      </c>
      <c r="H12" s="3">
        <v>1.6882977141168172</v>
      </c>
      <c r="I12" s="3"/>
    </row>
    <row r="13" spans="1:9" x14ac:dyDescent="0.25">
      <c r="A13" s="1">
        <v>138</v>
      </c>
      <c r="B13" s="1">
        <v>165</v>
      </c>
      <c r="G13" s="3" t="s">
        <v>13</v>
      </c>
      <c r="H13" s="3">
        <v>0.22307360194050446</v>
      </c>
      <c r="I13" s="3"/>
    </row>
    <row r="14" spans="1:9" ht="15.75" thickBot="1" x14ac:dyDescent="0.3">
      <c r="A14" s="1">
        <v>166</v>
      </c>
      <c r="B14" s="1">
        <v>154</v>
      </c>
      <c r="G14" s="4" t="s">
        <v>14</v>
      </c>
      <c r="H14" s="4">
        <v>2.028094000980452</v>
      </c>
      <c r="I14" s="4"/>
    </row>
    <row r="15" spans="1:9" x14ac:dyDescent="0.25">
      <c r="A15" s="1">
        <v>193</v>
      </c>
      <c r="B15" s="1">
        <v>176</v>
      </c>
    </row>
    <row r="16" spans="1:9" x14ac:dyDescent="0.25">
      <c r="A16" s="1">
        <v>158</v>
      </c>
      <c r="B16" s="1">
        <v>155</v>
      </c>
      <c r="G16" t="s">
        <v>15</v>
      </c>
    </row>
    <row r="17" spans="1:9" ht="15.75" thickBot="1" x14ac:dyDescent="0.3">
      <c r="A17" s="1">
        <v>175</v>
      </c>
      <c r="B17" s="1">
        <v>157</v>
      </c>
      <c r="E17" t="s">
        <v>2</v>
      </c>
    </row>
    <row r="18" spans="1:9" x14ac:dyDescent="0.25">
      <c r="A18" s="1">
        <v>167</v>
      </c>
      <c r="B18" s="1">
        <v>134</v>
      </c>
      <c r="G18" s="5"/>
      <c r="H18" s="5" t="s">
        <v>0</v>
      </c>
      <c r="I18" s="5" t="s">
        <v>1</v>
      </c>
    </row>
    <row r="19" spans="1:9" x14ac:dyDescent="0.25">
      <c r="A19" s="1">
        <v>150</v>
      </c>
      <c r="B19" s="1">
        <v>156</v>
      </c>
      <c r="G19" s="3" t="s">
        <v>4</v>
      </c>
      <c r="H19" s="3">
        <v>160.36842105263159</v>
      </c>
      <c r="I19" s="3">
        <v>155</v>
      </c>
    </row>
    <row r="20" spans="1:9" x14ac:dyDescent="0.25">
      <c r="A20" s="1">
        <v>158</v>
      </c>
      <c r="B20" s="1">
        <v>147</v>
      </c>
      <c r="G20" s="3" t="s">
        <v>5</v>
      </c>
      <c r="H20" s="3">
        <v>211.24561403508775</v>
      </c>
      <c r="I20" s="3">
        <v>145</v>
      </c>
    </row>
    <row r="21" spans="1:9" x14ac:dyDescent="0.25">
      <c r="G21" s="3" t="s">
        <v>6</v>
      </c>
      <c r="H21" s="3">
        <v>19</v>
      </c>
      <c r="I21" s="3">
        <v>19</v>
      </c>
    </row>
    <row r="22" spans="1:9" x14ac:dyDescent="0.25">
      <c r="G22" s="3" t="s">
        <v>9</v>
      </c>
      <c r="H22" s="3">
        <v>18</v>
      </c>
      <c r="I22" s="3">
        <v>18</v>
      </c>
    </row>
    <row r="23" spans="1:9" x14ac:dyDescent="0.25">
      <c r="G23" s="3" t="s">
        <v>16</v>
      </c>
      <c r="H23" s="3">
        <v>1.4568663036902603</v>
      </c>
      <c r="I23" s="3"/>
    </row>
    <row r="24" spans="1:9" x14ac:dyDescent="0.25">
      <c r="G24" s="3" t="s">
        <v>17</v>
      </c>
      <c r="H24" s="3">
        <v>0.21624097661047803</v>
      </c>
      <c r="I24" s="3"/>
    </row>
    <row r="25" spans="1:9" ht="15.75" thickBot="1" x14ac:dyDescent="0.3">
      <c r="G25" s="4" t="s">
        <v>18</v>
      </c>
      <c r="H25" s="4">
        <v>2.2171971337173746</v>
      </c>
      <c r="I25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8" workbookViewId="0">
      <selection activeCell="K15" sqref="K15"/>
    </sheetView>
  </sheetViews>
  <sheetFormatPr defaultRowHeight="15" x14ac:dyDescent="0.25"/>
  <cols>
    <col min="1" max="1" width="13" customWidth="1"/>
    <col min="10" max="10" width="19" bestFit="1" customWidth="1"/>
  </cols>
  <sheetData>
    <row r="1" spans="1:10" x14ac:dyDescent="0.25">
      <c r="A1" s="6" t="s">
        <v>46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 t="s">
        <v>4</v>
      </c>
      <c r="I1" s="6" t="s">
        <v>44</v>
      </c>
      <c r="J1" s="8" t="s">
        <v>47</v>
      </c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</row>
    <row r="3" spans="1:10" x14ac:dyDescent="0.25">
      <c r="A3" s="6" t="s">
        <v>19</v>
      </c>
      <c r="B3" s="7">
        <v>9.9943000000000008</v>
      </c>
      <c r="C3" s="7">
        <v>10.019600000000001</v>
      </c>
      <c r="D3" s="7">
        <v>9.9732000000000003</v>
      </c>
      <c r="E3" s="7">
        <v>10.008800000000001</v>
      </c>
      <c r="F3" s="7">
        <v>9.9657999999999998</v>
      </c>
      <c r="G3" s="7">
        <v>9.9543999999999997</v>
      </c>
      <c r="H3" s="6">
        <f>AVERAGE(B3:G3)</f>
        <v>9.9860166666666661</v>
      </c>
      <c r="I3" s="6">
        <f>MAX(B3:H3)-MIN(B3:H3)</f>
        <v>6.5200000000000813E-2</v>
      </c>
      <c r="J3" s="8">
        <f>_xlfn.STDEV.P(B3:G3)</f>
        <v>2.3409856661007273E-2</v>
      </c>
    </row>
    <row r="4" spans="1:10" x14ac:dyDescent="0.25">
      <c r="A4" s="6" t="s">
        <v>20</v>
      </c>
      <c r="B4" s="7">
        <v>9.9720999999999993</v>
      </c>
      <c r="C4" s="7">
        <v>9.9642999999999997</v>
      </c>
      <c r="D4" s="7">
        <v>9.9426000000000005</v>
      </c>
      <c r="E4" s="7">
        <v>9.9711999999999996</v>
      </c>
      <c r="F4" s="7">
        <v>10.0259</v>
      </c>
      <c r="G4" s="7">
        <v>10.0177</v>
      </c>
      <c r="H4" s="6">
        <f t="shared" ref="H4:H27" si="0">AVERAGE(B4:G4)</f>
        <v>9.9823000000000004</v>
      </c>
      <c r="I4" s="6">
        <f>MAX(B4:H4)-MIN(B4:H4)</f>
        <v>8.3299999999999486E-2</v>
      </c>
      <c r="J4" s="8">
        <f t="shared" ref="J4:J27" si="1">_xlfn.STDEV.P(B4:G4)</f>
        <v>2.9668895047394797E-2</v>
      </c>
    </row>
    <row r="5" spans="1:10" x14ac:dyDescent="0.25">
      <c r="A5" s="6" t="s">
        <v>21</v>
      </c>
      <c r="B5" s="7">
        <v>9.9787999999999997</v>
      </c>
      <c r="C5" s="7">
        <v>10.0213</v>
      </c>
      <c r="D5" s="7">
        <v>9.9406999999999996</v>
      </c>
      <c r="E5" s="7">
        <v>10.069599999999999</v>
      </c>
      <c r="F5" s="7">
        <v>10.0161</v>
      </c>
      <c r="G5" s="7">
        <v>10.0709</v>
      </c>
      <c r="H5" s="6">
        <f t="shared" si="0"/>
        <v>10.016233333333334</v>
      </c>
      <c r="I5" s="6">
        <f t="shared" ref="I5:I27" si="2">MAX(B5:H5)-MIN(B5:H5)</f>
        <v>0.13020000000000032</v>
      </c>
      <c r="J5" s="8">
        <f t="shared" si="1"/>
        <v>4.6491349255055589E-2</v>
      </c>
    </row>
    <row r="6" spans="1:10" x14ac:dyDescent="0.25">
      <c r="A6" s="6" t="s">
        <v>22</v>
      </c>
      <c r="B6" s="7">
        <v>10.065799999999999</v>
      </c>
      <c r="C6" s="7">
        <v>10.08</v>
      </c>
      <c r="D6" s="7">
        <v>9.9513999999999996</v>
      </c>
      <c r="E6" s="7">
        <v>9.9957999999999991</v>
      </c>
      <c r="F6" s="7">
        <v>10.033799999999999</v>
      </c>
      <c r="G6" s="7">
        <v>10.042199999999999</v>
      </c>
      <c r="H6" s="6">
        <f t="shared" si="0"/>
        <v>10.028166666666667</v>
      </c>
      <c r="I6" s="6">
        <f t="shared" si="2"/>
        <v>0.12860000000000049</v>
      </c>
      <c r="J6" s="8">
        <f t="shared" si="1"/>
        <v>4.334426785118841E-2</v>
      </c>
    </row>
    <row r="7" spans="1:10" x14ac:dyDescent="0.25">
      <c r="A7" s="6" t="s">
        <v>23</v>
      </c>
      <c r="B7" s="7">
        <v>10.0136</v>
      </c>
      <c r="C7" s="7">
        <v>9.9791000000000007</v>
      </c>
      <c r="D7" s="7">
        <v>9.9449000000000005</v>
      </c>
      <c r="E7" s="7">
        <v>9.9403000000000006</v>
      </c>
      <c r="F7" s="7">
        <v>10.0214</v>
      </c>
      <c r="G7" s="7">
        <v>10.0221</v>
      </c>
      <c r="H7" s="6">
        <f t="shared" si="0"/>
        <v>9.9869000000000003</v>
      </c>
      <c r="I7" s="6">
        <f t="shared" si="2"/>
        <v>8.1799999999999429E-2</v>
      </c>
      <c r="J7" s="8">
        <f t="shared" si="1"/>
        <v>3.4492946138787797E-2</v>
      </c>
    </row>
    <row r="8" spans="1:10" x14ac:dyDescent="0.25">
      <c r="A8" s="6" t="s">
        <v>24</v>
      </c>
      <c r="B8" s="7">
        <v>10.029500000000001</v>
      </c>
      <c r="C8" s="7">
        <v>10.005699999999999</v>
      </c>
      <c r="D8" s="7">
        <v>9.9715000000000007</v>
      </c>
      <c r="E8" s="7">
        <v>10.0388</v>
      </c>
      <c r="F8" s="7">
        <v>10.001899999999999</v>
      </c>
      <c r="G8" s="7">
        <v>9.9934999999999992</v>
      </c>
      <c r="H8" s="6">
        <f t="shared" si="0"/>
        <v>10.006816666666667</v>
      </c>
      <c r="I8" s="6">
        <f t="shared" si="2"/>
        <v>6.7299999999999471E-2</v>
      </c>
      <c r="J8" s="8">
        <f t="shared" si="1"/>
        <v>2.231400282831893E-2</v>
      </c>
    </row>
    <row r="9" spans="1:10" x14ac:dyDescent="0.25">
      <c r="A9" s="6" t="s">
        <v>25</v>
      </c>
      <c r="B9" s="7">
        <v>9.9144000000000005</v>
      </c>
      <c r="C9" s="7">
        <v>10.0321</v>
      </c>
      <c r="D9" s="7">
        <v>10.036099999999999</v>
      </c>
      <c r="E9" s="7">
        <v>10.0253</v>
      </c>
      <c r="F9" s="7">
        <v>10.010899999999999</v>
      </c>
      <c r="G9" s="7">
        <v>9.9934999999999992</v>
      </c>
      <c r="H9" s="6">
        <f t="shared" si="0"/>
        <v>10.002049999999999</v>
      </c>
      <c r="I9" s="6">
        <f t="shared" si="2"/>
        <v>0.12169999999999881</v>
      </c>
      <c r="J9" s="8">
        <f t="shared" si="1"/>
        <v>4.1707143672676819E-2</v>
      </c>
    </row>
    <row r="10" spans="1:10" x14ac:dyDescent="0.25">
      <c r="A10" s="6" t="s">
        <v>26</v>
      </c>
      <c r="B10" s="7">
        <v>9.9748000000000001</v>
      </c>
      <c r="C10" s="7">
        <v>9.9962</v>
      </c>
      <c r="D10" s="7">
        <v>10.036899999999999</v>
      </c>
      <c r="E10" s="7">
        <v>9.9487000000000005</v>
      </c>
      <c r="F10" s="7">
        <v>9.9995999999999992</v>
      </c>
      <c r="G10" s="7">
        <v>9.9741</v>
      </c>
      <c r="H10" s="6">
        <f t="shared" si="0"/>
        <v>9.9883833333333332</v>
      </c>
      <c r="I10" s="6">
        <f t="shared" si="2"/>
        <v>8.8199999999998724E-2</v>
      </c>
      <c r="J10" s="8">
        <f t="shared" si="1"/>
        <v>2.739850462261641E-2</v>
      </c>
    </row>
    <row r="11" spans="1:10" x14ac:dyDescent="0.25">
      <c r="A11" s="6" t="s">
        <v>27</v>
      </c>
      <c r="B11" s="7">
        <v>10.0063</v>
      </c>
      <c r="C11" s="7">
        <v>10.0749</v>
      </c>
      <c r="D11" s="7">
        <v>9.9970999999999997</v>
      </c>
      <c r="E11" s="7">
        <v>9.9779999999999998</v>
      </c>
      <c r="F11" s="7">
        <v>9.9939999999999998</v>
      </c>
      <c r="G11" s="7">
        <v>9.9555000000000007</v>
      </c>
      <c r="H11" s="6">
        <f t="shared" si="0"/>
        <v>10.000966666666667</v>
      </c>
      <c r="I11" s="6">
        <f t="shared" si="2"/>
        <v>0.11939999999999884</v>
      </c>
      <c r="J11" s="8">
        <f t="shared" si="1"/>
        <v>3.6861798955316903E-2</v>
      </c>
    </row>
    <row r="12" spans="1:10" x14ac:dyDescent="0.25">
      <c r="A12" s="6" t="s">
        <v>28</v>
      </c>
      <c r="B12" s="7">
        <v>10.084</v>
      </c>
      <c r="C12" s="7">
        <v>9.9619</v>
      </c>
      <c r="D12" s="7">
        <v>10.0063</v>
      </c>
      <c r="E12" s="7">
        <v>10.0364</v>
      </c>
      <c r="F12" s="7">
        <v>9.9907000000000004</v>
      </c>
      <c r="G12" s="7">
        <v>9.9762000000000004</v>
      </c>
      <c r="H12" s="6">
        <f t="shared" si="0"/>
        <v>10.00925</v>
      </c>
      <c r="I12" s="6">
        <f t="shared" si="2"/>
        <v>0.12209999999999965</v>
      </c>
      <c r="J12" s="8">
        <f t="shared" si="1"/>
        <v>4.0848939194712539E-2</v>
      </c>
    </row>
    <row r="13" spans="1:10" x14ac:dyDescent="0.25">
      <c r="A13" s="6" t="s">
        <v>29</v>
      </c>
      <c r="B13" s="7">
        <v>9.9436</v>
      </c>
      <c r="C13" s="7">
        <v>10.063800000000001</v>
      </c>
      <c r="D13" s="7">
        <v>9.9617000000000004</v>
      </c>
      <c r="E13" s="7">
        <v>10.0138</v>
      </c>
      <c r="F13" s="7">
        <v>9.9672000000000001</v>
      </c>
      <c r="G13" s="7">
        <v>9.9590999999999994</v>
      </c>
      <c r="H13" s="6">
        <f t="shared" si="0"/>
        <v>9.984866666666667</v>
      </c>
      <c r="I13" s="6">
        <f t="shared" si="2"/>
        <v>0.12020000000000053</v>
      </c>
      <c r="J13" s="8">
        <f t="shared" si="1"/>
        <v>4.1399020385619052E-2</v>
      </c>
    </row>
    <row r="14" spans="1:10" x14ac:dyDescent="0.25">
      <c r="A14" s="6" t="s">
        <v>30</v>
      </c>
      <c r="B14" s="7">
        <v>10.007400000000001</v>
      </c>
      <c r="C14" s="7">
        <v>9.9817</v>
      </c>
      <c r="D14" s="7">
        <v>9.9753000000000007</v>
      </c>
      <c r="E14" s="7">
        <v>10.0541</v>
      </c>
      <c r="F14" s="7">
        <v>9.9845000000000006</v>
      </c>
      <c r="G14" s="7">
        <v>9.9107000000000003</v>
      </c>
      <c r="H14" s="6">
        <f t="shared" si="0"/>
        <v>9.985616666666667</v>
      </c>
      <c r="I14" s="6">
        <f t="shared" si="2"/>
        <v>0.14339999999999975</v>
      </c>
      <c r="J14" s="8">
        <f t="shared" si="1"/>
        <v>4.2622389134767541E-2</v>
      </c>
    </row>
    <row r="15" spans="1:10" x14ac:dyDescent="0.25">
      <c r="A15" s="6" t="s">
        <v>31</v>
      </c>
      <c r="B15" s="7">
        <v>10.0069</v>
      </c>
      <c r="C15" s="7">
        <v>10.0282</v>
      </c>
      <c r="D15" s="7">
        <v>10.038500000000001</v>
      </c>
      <c r="E15" s="7">
        <v>9.9747000000000003</v>
      </c>
      <c r="F15" s="7">
        <v>10.032299999999999</v>
      </c>
      <c r="G15" s="7">
        <v>9.9860000000000007</v>
      </c>
      <c r="H15" s="6">
        <f t="shared" si="0"/>
        <v>10.011099999999999</v>
      </c>
      <c r="I15" s="6">
        <f t="shared" si="2"/>
        <v>6.3800000000000523E-2</v>
      </c>
      <c r="J15" s="8">
        <f t="shared" si="1"/>
        <v>2.4031992565466984E-2</v>
      </c>
    </row>
    <row r="16" spans="1:10" x14ac:dyDescent="0.25">
      <c r="A16" s="6" t="s">
        <v>32</v>
      </c>
      <c r="B16" s="7">
        <v>9.9835999999999991</v>
      </c>
      <c r="C16" s="7">
        <v>10.063000000000001</v>
      </c>
      <c r="D16" s="7">
        <v>9.9824000000000002</v>
      </c>
      <c r="E16" s="7">
        <v>9.9908999999999999</v>
      </c>
      <c r="F16" s="7">
        <v>9.9684000000000008</v>
      </c>
      <c r="G16" s="7">
        <v>10.057499999999999</v>
      </c>
      <c r="H16" s="6">
        <f t="shared" si="0"/>
        <v>10.007633333333333</v>
      </c>
      <c r="I16" s="6">
        <f t="shared" si="2"/>
        <v>9.4599999999999795E-2</v>
      </c>
      <c r="J16" s="8">
        <f t="shared" si="1"/>
        <v>3.7827973188575004E-2</v>
      </c>
    </row>
    <row r="17" spans="1:10" x14ac:dyDescent="0.25">
      <c r="A17" s="6" t="s">
        <v>33</v>
      </c>
      <c r="B17" s="7">
        <v>10.031700000000001</v>
      </c>
      <c r="C17" s="7">
        <v>10.048500000000001</v>
      </c>
      <c r="D17" s="7">
        <v>9.9658999999999995</v>
      </c>
      <c r="E17" s="7">
        <v>10.067500000000001</v>
      </c>
      <c r="F17" s="7">
        <v>10.0047</v>
      </c>
      <c r="G17" s="7">
        <v>10.027699999999999</v>
      </c>
      <c r="H17" s="6">
        <f t="shared" si="0"/>
        <v>10.024333333333333</v>
      </c>
      <c r="I17" s="6">
        <f t="shared" si="2"/>
        <v>0.10160000000000124</v>
      </c>
      <c r="J17" s="8">
        <f t="shared" si="1"/>
        <v>3.2436896001656057E-2</v>
      </c>
    </row>
    <row r="18" spans="1:10" x14ac:dyDescent="0.25">
      <c r="A18" s="6" t="s">
        <v>34</v>
      </c>
      <c r="B18" s="7">
        <v>9.9756</v>
      </c>
      <c r="C18" s="7">
        <v>9.9174000000000007</v>
      </c>
      <c r="D18" s="7">
        <v>9.9076000000000004</v>
      </c>
      <c r="E18" s="7">
        <v>9.9908999999999999</v>
      </c>
      <c r="F18" s="7">
        <v>10.018000000000001</v>
      </c>
      <c r="G18" s="7">
        <v>9.9978999999999996</v>
      </c>
      <c r="H18" s="6">
        <f t="shared" si="0"/>
        <v>9.9679000000000002</v>
      </c>
      <c r="I18" s="6">
        <f t="shared" si="2"/>
        <v>0.11040000000000028</v>
      </c>
      <c r="J18" s="8">
        <f t="shared" si="1"/>
        <v>4.1199999999999841E-2</v>
      </c>
    </row>
    <row r="19" spans="1:10" x14ac:dyDescent="0.25">
      <c r="A19" s="6" t="s">
        <v>35</v>
      </c>
      <c r="B19" s="7">
        <v>9.9817999999999998</v>
      </c>
      <c r="C19" s="7">
        <v>9.8962000000000003</v>
      </c>
      <c r="D19" s="7">
        <v>9.9613999999999994</v>
      </c>
      <c r="E19" s="7">
        <v>9.9611999999999998</v>
      </c>
      <c r="F19" s="7">
        <v>9.9694000000000003</v>
      </c>
      <c r="G19" s="7">
        <v>9.9349000000000007</v>
      </c>
      <c r="H19" s="6">
        <f t="shared" si="0"/>
        <v>9.9508166666666664</v>
      </c>
      <c r="I19" s="6">
        <f t="shared" si="2"/>
        <v>8.5599999999999454E-2</v>
      </c>
      <c r="J19" s="8">
        <f t="shared" si="1"/>
        <v>2.8170458324674255E-2</v>
      </c>
    </row>
    <row r="20" spans="1:10" x14ac:dyDescent="0.25">
      <c r="A20" s="6" t="s">
        <v>36</v>
      </c>
      <c r="B20" s="7">
        <v>10.0168</v>
      </c>
      <c r="C20" s="7">
        <v>10.004300000000001</v>
      </c>
      <c r="D20" s="7">
        <v>10.0029</v>
      </c>
      <c r="E20" s="7">
        <v>9.9549000000000003</v>
      </c>
      <c r="F20" s="7">
        <v>10.0199</v>
      </c>
      <c r="G20" s="7">
        <v>9.9690999999999992</v>
      </c>
      <c r="H20" s="6">
        <f t="shared" si="0"/>
        <v>9.99465</v>
      </c>
      <c r="I20" s="6">
        <f t="shared" si="2"/>
        <v>6.4999999999999503E-2</v>
      </c>
      <c r="J20" s="8">
        <f t="shared" si="1"/>
        <v>2.4228891156358571E-2</v>
      </c>
    </row>
    <row r="21" spans="1:10" x14ac:dyDescent="0.25">
      <c r="A21" s="6" t="s">
        <v>37</v>
      </c>
      <c r="B21" s="7">
        <v>9.9856999999999996</v>
      </c>
      <c r="C21" s="7">
        <v>10.0503</v>
      </c>
      <c r="D21" s="7">
        <v>10.0381</v>
      </c>
      <c r="E21" s="7">
        <v>9.9810999999999996</v>
      </c>
      <c r="F21" s="7">
        <v>9.9603000000000002</v>
      </c>
      <c r="G21" s="7">
        <v>9.9123000000000001</v>
      </c>
      <c r="H21" s="6">
        <f t="shared" si="0"/>
        <v>9.9879666666666669</v>
      </c>
      <c r="I21" s="6">
        <f t="shared" si="2"/>
        <v>0.1379999999999999</v>
      </c>
      <c r="J21" s="8">
        <f t="shared" si="1"/>
        <v>4.6443466231059383E-2</v>
      </c>
    </row>
    <row r="22" spans="1:10" x14ac:dyDescent="0.25">
      <c r="A22" s="6" t="s">
        <v>38</v>
      </c>
      <c r="B22" s="7">
        <v>9.9878</v>
      </c>
      <c r="C22" s="7">
        <v>9.9840999999999998</v>
      </c>
      <c r="D22" s="7">
        <v>9.9496000000000002</v>
      </c>
      <c r="E22" s="7">
        <v>9.9754000000000005</v>
      </c>
      <c r="F22" s="7">
        <v>10.025</v>
      </c>
      <c r="G22" s="7">
        <v>10.057600000000001</v>
      </c>
      <c r="H22" s="6">
        <f t="shared" si="0"/>
        <v>9.9965833333333336</v>
      </c>
      <c r="I22" s="6">
        <f t="shared" si="2"/>
        <v>0.10800000000000054</v>
      </c>
      <c r="J22" s="8">
        <f t="shared" si="1"/>
        <v>3.516553315708771E-2</v>
      </c>
    </row>
    <row r="23" spans="1:10" x14ac:dyDescent="0.25">
      <c r="A23" s="6" t="s">
        <v>39</v>
      </c>
      <c r="B23" s="7">
        <v>10.0657</v>
      </c>
      <c r="C23" s="7">
        <v>9.9838000000000005</v>
      </c>
      <c r="D23" s="7">
        <v>9.9635999999999996</v>
      </c>
      <c r="E23" s="7">
        <v>9.9779</v>
      </c>
      <c r="F23" s="7">
        <v>10.042299999999999</v>
      </c>
      <c r="G23" s="7">
        <v>10.0547</v>
      </c>
      <c r="H23" s="6">
        <f t="shared" si="0"/>
        <v>10.014666666666665</v>
      </c>
      <c r="I23" s="6">
        <f t="shared" si="2"/>
        <v>0.10210000000000008</v>
      </c>
      <c r="J23" s="8">
        <f t="shared" si="1"/>
        <v>4.0585328493051319E-2</v>
      </c>
    </row>
    <row r="24" spans="1:10" x14ac:dyDescent="0.25">
      <c r="A24" s="6" t="s">
        <v>40</v>
      </c>
      <c r="B24" s="7">
        <v>9.9564000000000004</v>
      </c>
      <c r="C24" s="7">
        <v>10.0184</v>
      </c>
      <c r="D24" s="7">
        <v>9.9890000000000008</v>
      </c>
      <c r="E24" s="7">
        <v>9.9999000000000002</v>
      </c>
      <c r="F24" s="7">
        <v>10.0146</v>
      </c>
      <c r="G24" s="7">
        <v>10.0145</v>
      </c>
      <c r="H24" s="6">
        <f t="shared" si="0"/>
        <v>9.998800000000001</v>
      </c>
      <c r="I24" s="6">
        <f t="shared" si="2"/>
        <v>6.1999999999999389E-2</v>
      </c>
      <c r="J24" s="8">
        <f t="shared" si="1"/>
        <v>2.1506975612577174E-2</v>
      </c>
    </row>
    <row r="25" spans="1:10" x14ac:dyDescent="0.25">
      <c r="A25" s="6" t="s">
        <v>41</v>
      </c>
      <c r="B25" s="7">
        <v>10.0611</v>
      </c>
      <c r="C25" s="7">
        <v>9.9443000000000001</v>
      </c>
      <c r="D25" s="7">
        <v>9.9899000000000004</v>
      </c>
      <c r="E25" s="7">
        <v>9.9832999999999998</v>
      </c>
      <c r="F25" s="7">
        <v>9.9946999999999999</v>
      </c>
      <c r="G25" s="7">
        <v>10.003299999999999</v>
      </c>
      <c r="H25" s="6">
        <f t="shared" si="0"/>
        <v>9.9961000000000002</v>
      </c>
      <c r="I25" s="6">
        <f t="shared" si="2"/>
        <v>0.11679999999999957</v>
      </c>
      <c r="J25" s="8">
        <f t="shared" si="1"/>
        <v>3.455507680983104E-2</v>
      </c>
    </row>
    <row r="26" spans="1:10" x14ac:dyDescent="0.25">
      <c r="A26" s="6" t="s">
        <v>42</v>
      </c>
      <c r="B26" s="7">
        <v>9.9054000000000002</v>
      </c>
      <c r="C26" s="7">
        <v>9.9148999999999994</v>
      </c>
      <c r="D26" s="7">
        <v>9.9870000000000001</v>
      </c>
      <c r="E26" s="7">
        <v>10.058</v>
      </c>
      <c r="F26" s="7">
        <v>9.9155999999999995</v>
      </c>
      <c r="G26" s="7">
        <v>9.9781999999999993</v>
      </c>
      <c r="H26" s="6">
        <f t="shared" si="0"/>
        <v>9.9598499999999994</v>
      </c>
      <c r="I26" s="6">
        <f t="shared" si="2"/>
        <v>0.15259999999999962</v>
      </c>
      <c r="J26" s="8">
        <f t="shared" si="1"/>
        <v>5.4238109295955399E-2</v>
      </c>
    </row>
    <row r="27" spans="1:10" x14ac:dyDescent="0.25">
      <c r="A27" s="6" t="s">
        <v>43</v>
      </c>
      <c r="B27" s="7">
        <v>9.9768000000000008</v>
      </c>
      <c r="C27" s="7">
        <v>9.9954000000000001</v>
      </c>
      <c r="D27" s="7">
        <v>9.9196000000000009</v>
      </c>
      <c r="E27" s="7">
        <v>9.9341000000000008</v>
      </c>
      <c r="F27" s="7">
        <v>9.9161999999999999</v>
      </c>
      <c r="G27" s="7">
        <v>10.072100000000001</v>
      </c>
      <c r="H27" s="6">
        <f t="shared" si="0"/>
        <v>9.9690333333333339</v>
      </c>
      <c r="I27" s="6">
        <f t="shared" si="2"/>
        <v>0.15590000000000082</v>
      </c>
      <c r="J27" s="8">
        <f t="shared" si="1"/>
        <v>5.4518518770128872E-2</v>
      </c>
    </row>
    <row r="28" spans="1:10" x14ac:dyDescent="0.25">
      <c r="G28" t="s">
        <v>45</v>
      </c>
      <c r="H28" s="6">
        <f>AVERAGE(H3:H27)</f>
        <v>9.9942800000000016</v>
      </c>
      <c r="I28" s="6">
        <f>AVERAGE(I3:I27)</f>
        <v>0.10511199999999989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G22" workbookViewId="0">
      <selection activeCell="S64" sqref="S64"/>
    </sheetView>
  </sheetViews>
  <sheetFormatPr defaultRowHeight="15" x14ac:dyDescent="0.25"/>
  <cols>
    <col min="1" max="1" width="15.5703125" bestFit="1" customWidth="1"/>
    <col min="2" max="2" width="9.42578125" bestFit="1" customWidth="1"/>
    <col min="3" max="3" width="12" bestFit="1" customWidth="1"/>
    <col min="4" max="4" width="10.140625" bestFit="1" customWidth="1"/>
    <col min="11" max="11" width="10.5703125" bestFit="1" customWidth="1"/>
    <col min="12" max="12" width="19.140625" bestFit="1" customWidth="1"/>
  </cols>
  <sheetData>
    <row r="1" spans="1:18" ht="15.75" thickBot="1" x14ac:dyDescent="0.3">
      <c r="A1" s="1" t="s">
        <v>48</v>
      </c>
      <c r="B1" s="1" t="s">
        <v>49</v>
      </c>
      <c r="C1" s="1" t="s">
        <v>50</v>
      </c>
      <c r="D1" s="1" t="s">
        <v>51</v>
      </c>
      <c r="K1" s="20" t="s">
        <v>81</v>
      </c>
      <c r="L1" s="23" t="s">
        <v>59</v>
      </c>
      <c r="M1" s="9"/>
      <c r="N1" s="9"/>
      <c r="O1" s="9"/>
      <c r="P1" s="9"/>
      <c r="Q1" s="9"/>
      <c r="R1" s="10"/>
    </row>
    <row r="2" spans="1:18" ht="15.75" thickBot="1" x14ac:dyDescent="0.3">
      <c r="A2" s="1" t="s">
        <v>52</v>
      </c>
      <c r="B2" s="1">
        <v>78</v>
      </c>
      <c r="C2" s="1">
        <v>77</v>
      </c>
      <c r="D2" s="1">
        <v>88</v>
      </c>
      <c r="K2" s="21"/>
      <c r="L2" s="12"/>
      <c r="M2" s="12"/>
      <c r="N2" s="12"/>
      <c r="O2" s="12"/>
      <c r="P2" s="12"/>
      <c r="Q2" s="12"/>
      <c r="R2" s="13"/>
    </row>
    <row r="3" spans="1:18" ht="15.75" thickBot="1" x14ac:dyDescent="0.3">
      <c r="A3" s="1" t="s">
        <v>53</v>
      </c>
      <c r="B3" s="1">
        <v>88</v>
      </c>
      <c r="C3" s="1">
        <v>75</v>
      </c>
      <c r="D3" s="1">
        <v>86</v>
      </c>
      <c r="K3" s="21"/>
      <c r="L3" s="23" t="s">
        <v>60</v>
      </c>
      <c r="M3" s="12"/>
      <c r="N3" s="12"/>
      <c r="O3" s="12"/>
      <c r="P3" s="12"/>
      <c r="Q3" s="12"/>
      <c r="R3" s="13"/>
    </row>
    <row r="4" spans="1:18" x14ac:dyDescent="0.25">
      <c r="A4" s="1" t="s">
        <v>54</v>
      </c>
      <c r="B4" s="1">
        <v>90</v>
      </c>
      <c r="C4" s="1">
        <v>80</v>
      </c>
      <c r="D4" s="1">
        <v>79</v>
      </c>
      <c r="K4" s="21"/>
      <c r="L4" s="5" t="s">
        <v>61</v>
      </c>
      <c r="M4" s="5" t="s">
        <v>62</v>
      </c>
      <c r="N4" s="5" t="s">
        <v>63</v>
      </c>
      <c r="O4" s="5" t="s">
        <v>64</v>
      </c>
      <c r="P4" s="5" t="s">
        <v>5</v>
      </c>
      <c r="Q4" s="12"/>
      <c r="R4" s="13"/>
    </row>
    <row r="5" spans="1:18" x14ac:dyDescent="0.25">
      <c r="A5" s="1" t="s">
        <v>55</v>
      </c>
      <c r="B5" s="1">
        <v>77</v>
      </c>
      <c r="C5" s="1">
        <v>83</v>
      </c>
      <c r="D5" s="1">
        <v>93</v>
      </c>
      <c r="K5" s="21"/>
      <c r="L5" s="3" t="s">
        <v>49</v>
      </c>
      <c r="M5" s="3">
        <v>7</v>
      </c>
      <c r="N5" s="3">
        <v>585</v>
      </c>
      <c r="O5" s="3">
        <v>83.571428571428569</v>
      </c>
      <c r="P5" s="3">
        <v>29.61904761904762</v>
      </c>
      <c r="Q5" s="12"/>
      <c r="R5" s="13"/>
    </row>
    <row r="6" spans="1:18" x14ac:dyDescent="0.25">
      <c r="A6" s="1" t="s">
        <v>56</v>
      </c>
      <c r="B6" s="1">
        <v>85</v>
      </c>
      <c r="C6" s="1">
        <v>87</v>
      </c>
      <c r="D6" s="1">
        <v>79</v>
      </c>
      <c r="K6" s="21"/>
      <c r="L6" s="3" t="s">
        <v>50</v>
      </c>
      <c r="M6" s="3">
        <v>7</v>
      </c>
      <c r="N6" s="3">
        <v>577</v>
      </c>
      <c r="O6" s="3">
        <v>82.428571428571431</v>
      </c>
      <c r="P6" s="3">
        <v>29.285714285714288</v>
      </c>
      <c r="Q6" s="12"/>
      <c r="R6" s="13"/>
    </row>
    <row r="7" spans="1:18" ht="15.75" thickBot="1" x14ac:dyDescent="0.3">
      <c r="A7" s="1" t="s">
        <v>57</v>
      </c>
      <c r="B7" s="1">
        <v>88</v>
      </c>
      <c r="C7" s="1">
        <v>90</v>
      </c>
      <c r="D7" s="1">
        <v>83</v>
      </c>
      <c r="K7" s="21"/>
      <c r="L7" s="4" t="s">
        <v>51</v>
      </c>
      <c r="M7" s="4">
        <v>7</v>
      </c>
      <c r="N7" s="4">
        <v>587</v>
      </c>
      <c r="O7" s="4">
        <v>83.857142857142861</v>
      </c>
      <c r="P7" s="4">
        <v>29.476190476190471</v>
      </c>
      <c r="Q7" s="12"/>
      <c r="R7" s="13"/>
    </row>
    <row r="8" spans="1:18" x14ac:dyDescent="0.25">
      <c r="A8" s="1" t="s">
        <v>58</v>
      </c>
      <c r="B8" s="1">
        <v>79</v>
      </c>
      <c r="C8" s="1">
        <v>85</v>
      </c>
      <c r="D8" s="1">
        <v>79</v>
      </c>
      <c r="K8" s="21"/>
      <c r="L8" s="12"/>
      <c r="M8" s="12"/>
      <c r="N8" s="12"/>
      <c r="O8" s="12"/>
      <c r="P8" s="12"/>
      <c r="Q8" s="12"/>
      <c r="R8" s="13"/>
    </row>
    <row r="9" spans="1:18" ht="15.75" thickBot="1" x14ac:dyDescent="0.3">
      <c r="A9" s="2" t="s">
        <v>4</v>
      </c>
      <c r="B9">
        <f>AVERAGE(B2:B8)</f>
        <v>83.571428571428569</v>
      </c>
      <c r="C9">
        <f>AVERAGE(C2:C8)</f>
        <v>82.428571428571431</v>
      </c>
      <c r="D9">
        <f t="shared" ref="D9" si="0">AVERAGE(D2:D8)</f>
        <v>83.857142857142861</v>
      </c>
      <c r="K9" s="21"/>
      <c r="L9" s="12"/>
      <c r="M9" s="12"/>
      <c r="N9" s="12"/>
      <c r="O9" s="12"/>
      <c r="P9" s="12"/>
      <c r="Q9" s="12"/>
      <c r="R9" s="13"/>
    </row>
    <row r="10" spans="1:18" ht="15.75" thickBot="1" x14ac:dyDescent="0.3">
      <c r="A10" s="2" t="s">
        <v>5</v>
      </c>
      <c r="B10">
        <f>_xlfn.VAR.P(B2:B8)*(7/6)</f>
        <v>29.61904761904762</v>
      </c>
      <c r="C10">
        <f t="shared" ref="C10:D10" si="1">_xlfn.VAR.P(C2:C8)*(7/6)</f>
        <v>29.285714285714288</v>
      </c>
      <c r="D10">
        <f t="shared" si="1"/>
        <v>29.476190476190474</v>
      </c>
      <c r="K10" s="21"/>
      <c r="L10" s="20" t="s">
        <v>65</v>
      </c>
      <c r="M10" s="12"/>
      <c r="N10" s="12"/>
      <c r="O10" s="12"/>
      <c r="P10" s="12"/>
      <c r="Q10" s="12"/>
      <c r="R10" s="13"/>
    </row>
    <row r="11" spans="1:18" ht="15.75" thickBot="1" x14ac:dyDescent="0.3">
      <c r="K11" s="21"/>
      <c r="L11" s="26" t="s">
        <v>66</v>
      </c>
      <c r="M11" s="27" t="s">
        <v>67</v>
      </c>
      <c r="N11" s="27" t="s">
        <v>9</v>
      </c>
      <c r="O11" s="27" t="s">
        <v>68</v>
      </c>
      <c r="P11" s="27" t="s">
        <v>16</v>
      </c>
      <c r="Q11" s="27" t="s">
        <v>69</v>
      </c>
      <c r="R11" s="28" t="s">
        <v>70</v>
      </c>
    </row>
    <row r="12" spans="1:18" x14ac:dyDescent="0.25">
      <c r="K12" s="21"/>
      <c r="L12" s="3" t="s">
        <v>71</v>
      </c>
      <c r="M12" s="25">
        <v>8</v>
      </c>
      <c r="N12" s="25">
        <v>2</v>
      </c>
      <c r="O12" s="25">
        <v>4</v>
      </c>
      <c r="P12" s="25">
        <v>0.13577586206896555</v>
      </c>
      <c r="Q12" s="25">
        <v>0.8739239890915198</v>
      </c>
      <c r="R12" s="25">
        <v>3.5545571456617879</v>
      </c>
    </row>
    <row r="13" spans="1:18" x14ac:dyDescent="0.25">
      <c r="K13" s="21"/>
      <c r="L13" s="3" t="s">
        <v>72</v>
      </c>
      <c r="M13" s="25">
        <v>530.28571428571422</v>
      </c>
      <c r="N13" s="25">
        <v>18</v>
      </c>
      <c r="O13" s="25">
        <v>29.460317460317455</v>
      </c>
      <c r="P13" s="25"/>
      <c r="Q13" s="25"/>
      <c r="R13" s="25"/>
    </row>
    <row r="14" spans="1:18" ht="15.75" thickBot="1" x14ac:dyDescent="0.3">
      <c r="K14" s="21"/>
      <c r="L14" s="3"/>
      <c r="M14" s="25"/>
      <c r="N14" s="25"/>
      <c r="O14" s="25"/>
      <c r="P14" s="25"/>
      <c r="Q14" s="25"/>
      <c r="R14" s="25"/>
    </row>
    <row r="15" spans="1:18" ht="15.75" thickBot="1" x14ac:dyDescent="0.3">
      <c r="K15" s="21"/>
      <c r="L15" s="24" t="s">
        <v>73</v>
      </c>
      <c r="M15" s="29">
        <v>538.28571428571422</v>
      </c>
      <c r="N15" s="29">
        <v>20</v>
      </c>
      <c r="O15" s="29"/>
      <c r="P15" s="29"/>
      <c r="Q15" s="29"/>
      <c r="R15" s="30"/>
    </row>
    <row r="16" spans="1:18" ht="15.75" thickBot="1" x14ac:dyDescent="0.3">
      <c r="A16" s="1" t="s">
        <v>74</v>
      </c>
      <c r="B16" s="1" t="s">
        <v>75</v>
      </c>
      <c r="C16" s="1" t="s">
        <v>76</v>
      </c>
      <c r="D16" s="1" t="s">
        <v>77</v>
      </c>
      <c r="K16" s="22"/>
      <c r="L16" s="18"/>
      <c r="M16" s="18"/>
      <c r="N16" s="18"/>
      <c r="O16" s="18"/>
      <c r="P16" s="18"/>
      <c r="Q16" s="18"/>
      <c r="R16" s="19"/>
    </row>
    <row r="17" spans="1:18" ht="15.75" thickBot="1" x14ac:dyDescent="0.3">
      <c r="A17" s="1">
        <v>7</v>
      </c>
      <c r="B17" s="1">
        <v>4</v>
      </c>
      <c r="C17" s="1">
        <v>8</v>
      </c>
      <c r="D17" s="1">
        <v>7</v>
      </c>
      <c r="K17" s="23" t="s">
        <v>82</v>
      </c>
      <c r="L17" s="9" t="s">
        <v>59</v>
      </c>
      <c r="M17" s="9"/>
      <c r="N17" s="9"/>
      <c r="O17" s="9"/>
      <c r="P17" s="9"/>
      <c r="Q17" s="9"/>
      <c r="R17" s="10"/>
    </row>
    <row r="18" spans="1:18" x14ac:dyDescent="0.25">
      <c r="A18" s="1">
        <v>4</v>
      </c>
      <c r="B18" s="1">
        <v>4</v>
      </c>
      <c r="C18" s="1">
        <v>6</v>
      </c>
      <c r="D18" s="1">
        <v>3</v>
      </c>
      <c r="K18" s="11"/>
      <c r="L18" s="12"/>
      <c r="M18" s="12"/>
      <c r="N18" s="12"/>
      <c r="O18" s="12"/>
      <c r="P18" s="12"/>
      <c r="Q18" s="12"/>
      <c r="R18" s="13"/>
    </row>
    <row r="19" spans="1:18" ht="15.75" thickBot="1" x14ac:dyDescent="0.3">
      <c r="A19" s="1">
        <v>5</v>
      </c>
      <c r="B19" s="1">
        <v>5</v>
      </c>
      <c r="C19" s="1">
        <v>4</v>
      </c>
      <c r="D19" s="1">
        <v>6</v>
      </c>
      <c r="K19" s="11"/>
      <c r="L19" s="12" t="s">
        <v>60</v>
      </c>
      <c r="M19" s="12"/>
      <c r="N19" s="12"/>
      <c r="O19" s="12"/>
      <c r="P19" s="12"/>
      <c r="Q19" s="12"/>
      <c r="R19" s="13"/>
    </row>
    <row r="20" spans="1:18" x14ac:dyDescent="0.25">
      <c r="A20" s="1">
        <v>7</v>
      </c>
      <c r="B20" s="1">
        <v>5</v>
      </c>
      <c r="C20" s="1">
        <v>3</v>
      </c>
      <c r="D20" s="1">
        <v>3</v>
      </c>
      <c r="K20" s="11"/>
      <c r="L20" s="5" t="s">
        <v>61</v>
      </c>
      <c r="M20" s="5" t="s">
        <v>62</v>
      </c>
      <c r="N20" s="5" t="s">
        <v>63</v>
      </c>
      <c r="O20" s="5" t="s">
        <v>64</v>
      </c>
      <c r="P20" s="5" t="s">
        <v>5</v>
      </c>
      <c r="Q20" s="12"/>
      <c r="R20" s="13"/>
    </row>
    <row r="21" spans="1:18" x14ac:dyDescent="0.25">
      <c r="A21" s="1">
        <v>6</v>
      </c>
      <c r="B21" s="1">
        <v>3</v>
      </c>
      <c r="C21" s="1">
        <v>5</v>
      </c>
      <c r="D21" s="1">
        <v>6</v>
      </c>
      <c r="K21" s="11"/>
      <c r="L21" s="3" t="s">
        <v>74</v>
      </c>
      <c r="M21" s="3">
        <v>7</v>
      </c>
      <c r="N21" s="3">
        <v>36</v>
      </c>
      <c r="O21" s="3">
        <v>5.1428571428571432</v>
      </c>
      <c r="P21" s="3">
        <v>2.4761904761904767</v>
      </c>
      <c r="Q21" s="12"/>
      <c r="R21" s="13"/>
    </row>
    <row r="22" spans="1:18" x14ac:dyDescent="0.25">
      <c r="A22" s="1">
        <v>4</v>
      </c>
      <c r="B22" s="1">
        <v>8</v>
      </c>
      <c r="C22" s="1">
        <v>5</v>
      </c>
      <c r="D22" s="1">
        <v>6</v>
      </c>
      <c r="K22" s="11"/>
      <c r="L22" s="3" t="s">
        <v>75</v>
      </c>
      <c r="M22" s="3">
        <v>7</v>
      </c>
      <c r="N22" s="3">
        <v>34</v>
      </c>
      <c r="O22" s="3">
        <v>4.8571428571428568</v>
      </c>
      <c r="P22" s="3">
        <v>2.4761904761904767</v>
      </c>
      <c r="Q22" s="12"/>
      <c r="R22" s="13"/>
    </row>
    <row r="23" spans="1:18" x14ac:dyDescent="0.25">
      <c r="A23" s="1">
        <v>3</v>
      </c>
      <c r="B23" s="1">
        <v>5</v>
      </c>
      <c r="C23" s="1">
        <v>5</v>
      </c>
      <c r="D23" s="1">
        <v>5</v>
      </c>
      <c r="K23" s="11"/>
      <c r="L23" s="3" t="s">
        <v>76</v>
      </c>
      <c r="M23" s="3">
        <v>7</v>
      </c>
      <c r="N23" s="3">
        <v>36</v>
      </c>
      <c r="O23" s="3">
        <v>5.1428571428571432</v>
      </c>
      <c r="P23" s="3">
        <v>2.4761904761904767</v>
      </c>
      <c r="Q23" s="12"/>
      <c r="R23" s="13"/>
    </row>
    <row r="24" spans="1:18" ht="15.75" thickBot="1" x14ac:dyDescent="0.3">
      <c r="K24" s="11"/>
      <c r="L24" s="4" t="s">
        <v>77</v>
      </c>
      <c r="M24" s="4">
        <v>7</v>
      </c>
      <c r="N24" s="4">
        <v>36</v>
      </c>
      <c r="O24" s="4">
        <v>5.1428571428571432</v>
      </c>
      <c r="P24" s="4">
        <v>2.4761904761904767</v>
      </c>
      <c r="Q24" s="12"/>
      <c r="R24" s="13"/>
    </row>
    <row r="25" spans="1:18" x14ac:dyDescent="0.25">
      <c r="K25" s="11"/>
      <c r="L25" s="12"/>
      <c r="M25" s="12"/>
      <c r="N25" s="12"/>
      <c r="O25" s="12"/>
      <c r="P25" s="12"/>
      <c r="Q25" s="12"/>
      <c r="R25" s="13"/>
    </row>
    <row r="26" spans="1:18" x14ac:dyDescent="0.25">
      <c r="A26" t="s">
        <v>78</v>
      </c>
      <c r="B26" t="s">
        <v>79</v>
      </c>
      <c r="C26" t="s">
        <v>80</v>
      </c>
      <c r="K26" s="11"/>
      <c r="L26" s="12"/>
      <c r="M26" s="12"/>
      <c r="N26" s="12"/>
      <c r="O26" s="12"/>
      <c r="P26" s="12"/>
      <c r="Q26" s="12"/>
      <c r="R26" s="13"/>
    </row>
    <row r="27" spans="1:18" ht="15.75" thickBot="1" x14ac:dyDescent="0.3">
      <c r="A27">
        <v>75</v>
      </c>
      <c r="B27">
        <v>76</v>
      </c>
      <c r="C27">
        <v>78</v>
      </c>
      <c r="K27" s="11"/>
      <c r="L27" s="12" t="s">
        <v>65</v>
      </c>
      <c r="M27" s="12"/>
      <c r="N27" s="12"/>
      <c r="O27" s="12"/>
      <c r="P27" s="12"/>
      <c r="Q27" s="12"/>
      <c r="R27" s="13"/>
    </row>
    <row r="28" spans="1:18" x14ac:dyDescent="0.25">
      <c r="A28">
        <v>74</v>
      </c>
      <c r="B28">
        <v>76</v>
      </c>
      <c r="C28">
        <v>79</v>
      </c>
      <c r="K28" s="11"/>
      <c r="L28" s="5" t="s">
        <v>66</v>
      </c>
      <c r="M28" s="5" t="s">
        <v>67</v>
      </c>
      <c r="N28" s="5" t="s">
        <v>9</v>
      </c>
      <c r="O28" s="5" t="s">
        <v>68</v>
      </c>
      <c r="P28" s="5" t="s">
        <v>16</v>
      </c>
      <c r="Q28" s="5" t="s">
        <v>69</v>
      </c>
      <c r="R28" s="14" t="s">
        <v>70</v>
      </c>
    </row>
    <row r="29" spans="1:18" x14ac:dyDescent="0.25">
      <c r="A29">
        <v>76</v>
      </c>
      <c r="B29">
        <v>75</v>
      </c>
      <c r="C29">
        <v>78</v>
      </c>
      <c r="K29" s="11"/>
      <c r="L29" s="3" t="s">
        <v>71</v>
      </c>
      <c r="M29" s="3">
        <v>0.42857142857140929</v>
      </c>
      <c r="N29" s="3">
        <v>3</v>
      </c>
      <c r="O29" s="3">
        <v>0.14285714285713644</v>
      </c>
      <c r="P29" s="3">
        <v>5.7692307692305086E-2</v>
      </c>
      <c r="Q29" s="3">
        <v>0.9813696684328832</v>
      </c>
      <c r="R29" s="15">
        <v>3.0087865704473615</v>
      </c>
    </row>
    <row r="30" spans="1:18" x14ac:dyDescent="0.25">
      <c r="A30">
        <v>75</v>
      </c>
      <c r="B30">
        <v>79</v>
      </c>
      <c r="C30">
        <v>76</v>
      </c>
      <c r="K30" s="11"/>
      <c r="L30" s="3" t="s">
        <v>72</v>
      </c>
      <c r="M30" s="3">
        <v>59.428571428571438</v>
      </c>
      <c r="N30" s="3">
        <v>24</v>
      </c>
      <c r="O30" s="3">
        <v>2.4761904761904767</v>
      </c>
      <c r="P30" s="3"/>
      <c r="Q30" s="3"/>
      <c r="R30" s="15"/>
    </row>
    <row r="31" spans="1:18" x14ac:dyDescent="0.25">
      <c r="A31">
        <v>77</v>
      </c>
      <c r="B31">
        <v>75</v>
      </c>
      <c r="C31">
        <v>77</v>
      </c>
      <c r="K31" s="11"/>
      <c r="L31" s="3"/>
      <c r="M31" s="3"/>
      <c r="N31" s="3"/>
      <c r="O31" s="3"/>
      <c r="P31" s="3"/>
      <c r="Q31" s="3"/>
      <c r="R31" s="15"/>
    </row>
    <row r="32" spans="1:18" ht="15.75" thickBot="1" x14ac:dyDescent="0.3">
      <c r="A32">
        <v>76</v>
      </c>
      <c r="B32">
        <v>78</v>
      </c>
      <c r="C32">
        <v>78</v>
      </c>
      <c r="K32" s="11"/>
      <c r="L32" s="4" t="s">
        <v>73</v>
      </c>
      <c r="M32" s="4">
        <v>59.857142857142847</v>
      </c>
      <c r="N32" s="4">
        <v>27</v>
      </c>
      <c r="O32" s="4"/>
      <c r="P32" s="4"/>
      <c r="Q32" s="4"/>
      <c r="R32" s="16"/>
    </row>
    <row r="33" spans="1:18" ht="15.75" thickBot="1" x14ac:dyDescent="0.3">
      <c r="A33">
        <v>73</v>
      </c>
      <c r="B33">
        <v>77</v>
      </c>
      <c r="C33">
        <v>79</v>
      </c>
      <c r="K33" s="17"/>
      <c r="L33" s="18"/>
      <c r="M33" s="18"/>
      <c r="N33" s="18"/>
      <c r="O33" s="18"/>
      <c r="P33" s="18"/>
      <c r="Q33" s="18"/>
      <c r="R33" s="19"/>
    </row>
    <row r="34" spans="1:18" ht="15.75" thickBot="1" x14ac:dyDescent="0.3">
      <c r="K34" s="23" t="s">
        <v>83</v>
      </c>
      <c r="L34" s="9" t="s">
        <v>59</v>
      </c>
      <c r="M34" s="9"/>
      <c r="N34" s="9"/>
      <c r="O34" s="9"/>
      <c r="P34" s="9"/>
      <c r="Q34" s="9"/>
      <c r="R34" s="10"/>
    </row>
    <row r="35" spans="1:18" x14ac:dyDescent="0.25">
      <c r="K35" s="11"/>
      <c r="L35" s="12"/>
      <c r="M35" s="12"/>
      <c r="N35" s="12"/>
      <c r="O35" s="12"/>
      <c r="P35" s="12"/>
      <c r="Q35" s="12"/>
      <c r="R35" s="13"/>
    </row>
    <row r="36" spans="1:18" ht="15.75" thickBot="1" x14ac:dyDescent="0.3">
      <c r="K36" s="11"/>
      <c r="L36" s="12" t="s">
        <v>60</v>
      </c>
      <c r="M36" s="12"/>
      <c r="N36" s="12"/>
      <c r="O36" s="12"/>
      <c r="P36" s="12"/>
      <c r="Q36" s="12"/>
      <c r="R36" s="13"/>
    </row>
    <row r="37" spans="1:18" x14ac:dyDescent="0.25">
      <c r="K37" s="11"/>
      <c r="L37" s="5" t="s">
        <v>61</v>
      </c>
      <c r="M37" s="5" t="s">
        <v>62</v>
      </c>
      <c r="N37" s="5" t="s">
        <v>63</v>
      </c>
      <c r="O37" s="5" t="s">
        <v>64</v>
      </c>
      <c r="P37" s="5" t="s">
        <v>5</v>
      </c>
      <c r="Q37" s="12"/>
      <c r="R37" s="13"/>
    </row>
    <row r="38" spans="1:18" x14ac:dyDescent="0.25">
      <c r="K38" s="11"/>
      <c r="L38" s="3" t="s">
        <v>78</v>
      </c>
      <c r="M38" s="3">
        <v>7</v>
      </c>
      <c r="N38" s="3">
        <v>526</v>
      </c>
      <c r="O38" s="3">
        <v>75.142857142857139</v>
      </c>
      <c r="P38" s="3">
        <v>1.8095238095238095</v>
      </c>
      <c r="Q38" s="12"/>
      <c r="R38" s="13"/>
    </row>
    <row r="39" spans="1:18" x14ac:dyDescent="0.25">
      <c r="K39" s="11"/>
      <c r="L39" s="3" t="s">
        <v>79</v>
      </c>
      <c r="M39" s="3">
        <v>7</v>
      </c>
      <c r="N39" s="3">
        <v>536</v>
      </c>
      <c r="O39" s="3">
        <v>76.571428571428569</v>
      </c>
      <c r="P39" s="3">
        <v>2.2857142857142851</v>
      </c>
      <c r="Q39" s="12"/>
      <c r="R39" s="13"/>
    </row>
    <row r="40" spans="1:18" ht="15.75" thickBot="1" x14ac:dyDescent="0.3">
      <c r="K40" s="11"/>
      <c r="L40" s="4" t="s">
        <v>80</v>
      </c>
      <c r="M40" s="4">
        <v>7</v>
      </c>
      <c r="N40" s="4">
        <v>545</v>
      </c>
      <c r="O40" s="4">
        <v>77.857142857142861</v>
      </c>
      <c r="P40" s="4">
        <v>1.142857142857143</v>
      </c>
      <c r="Q40" s="12"/>
      <c r="R40" s="13"/>
    </row>
    <row r="41" spans="1:18" x14ac:dyDescent="0.25">
      <c r="K41" s="11"/>
      <c r="L41" s="12"/>
      <c r="M41" s="12"/>
      <c r="N41" s="12"/>
      <c r="O41" s="12"/>
      <c r="P41" s="12"/>
      <c r="Q41" s="12"/>
      <c r="R41" s="13"/>
    </row>
    <row r="42" spans="1:18" x14ac:dyDescent="0.25">
      <c r="K42" s="11"/>
      <c r="L42" s="12"/>
      <c r="M42" s="12"/>
      <c r="N42" s="12"/>
      <c r="O42" s="12"/>
      <c r="P42" s="12"/>
      <c r="Q42" s="12"/>
      <c r="R42" s="13"/>
    </row>
    <row r="43" spans="1:18" ht="15.75" thickBot="1" x14ac:dyDescent="0.3">
      <c r="K43" s="11"/>
      <c r="L43" s="12" t="s">
        <v>65</v>
      </c>
      <c r="M43" s="12"/>
      <c r="N43" s="12"/>
      <c r="O43" s="12"/>
      <c r="P43" s="12"/>
      <c r="Q43" s="12"/>
      <c r="R43" s="13"/>
    </row>
    <row r="44" spans="1:18" x14ac:dyDescent="0.25">
      <c r="K44" s="11"/>
      <c r="L44" s="5" t="s">
        <v>66</v>
      </c>
      <c r="M44" s="5" t="s">
        <v>67</v>
      </c>
      <c r="N44" s="5" t="s">
        <v>9</v>
      </c>
      <c r="O44" s="5" t="s">
        <v>68</v>
      </c>
      <c r="P44" s="5" t="s">
        <v>16</v>
      </c>
      <c r="Q44" s="5" t="s">
        <v>69</v>
      </c>
      <c r="R44" s="14" t="s">
        <v>70</v>
      </c>
    </row>
    <row r="45" spans="1:18" x14ac:dyDescent="0.25">
      <c r="K45" s="11"/>
      <c r="L45" s="3" t="s">
        <v>71</v>
      </c>
      <c r="M45" s="3">
        <v>25.809523809523814</v>
      </c>
      <c r="N45" s="3">
        <v>2</v>
      </c>
      <c r="O45" s="3">
        <v>12.904761904761907</v>
      </c>
      <c r="P45" s="3">
        <v>7.3909090909090924</v>
      </c>
      <c r="Q45" s="3">
        <v>4.5368582555732539E-3</v>
      </c>
      <c r="R45" s="15">
        <v>3.5545571456617879</v>
      </c>
    </row>
    <row r="46" spans="1:18" x14ac:dyDescent="0.25">
      <c r="K46" s="11"/>
      <c r="L46" s="3" t="s">
        <v>72</v>
      </c>
      <c r="M46" s="3">
        <v>31.428571428571427</v>
      </c>
      <c r="N46" s="3">
        <v>18</v>
      </c>
      <c r="O46" s="3">
        <v>1.746031746031746</v>
      </c>
      <c r="P46" s="3"/>
      <c r="Q46" s="3"/>
      <c r="R46" s="15"/>
    </row>
    <row r="47" spans="1:18" x14ac:dyDescent="0.25">
      <c r="K47" s="11"/>
      <c r="L47" s="3"/>
      <c r="M47" s="3"/>
      <c r="N47" s="3"/>
      <c r="O47" s="3"/>
      <c r="P47" s="3"/>
      <c r="Q47" s="3"/>
      <c r="R47" s="15"/>
    </row>
    <row r="48" spans="1:18" ht="15.75" thickBot="1" x14ac:dyDescent="0.3">
      <c r="K48" s="17"/>
      <c r="L48" s="4" t="s">
        <v>73</v>
      </c>
      <c r="M48" s="4">
        <v>57.238095238095241</v>
      </c>
      <c r="N48" s="4">
        <v>20</v>
      </c>
      <c r="O48" s="4"/>
      <c r="P48" s="4"/>
      <c r="Q48" s="4"/>
      <c r="R48" s="16"/>
    </row>
    <row r="53" spans="1:16" x14ac:dyDescent="0.25">
      <c r="A53" t="s">
        <v>84</v>
      </c>
      <c r="L53" t="s">
        <v>90</v>
      </c>
    </row>
    <row r="54" spans="1:16" ht="15.75" thickBot="1" x14ac:dyDescent="0.3">
      <c r="B54" t="s">
        <v>85</v>
      </c>
      <c r="C54" t="s">
        <v>86</v>
      </c>
      <c r="D54" t="s">
        <v>87</v>
      </c>
      <c r="F54" t="s">
        <v>88</v>
      </c>
    </row>
    <row r="55" spans="1:16" x14ac:dyDescent="0.25">
      <c r="A55" t="s">
        <v>78</v>
      </c>
      <c r="B55">
        <v>75</v>
      </c>
      <c r="C55">
        <v>76</v>
      </c>
      <c r="D55">
        <v>73</v>
      </c>
      <c r="F55">
        <f>AVERAGE(B55:D55)</f>
        <v>74.666666666666671</v>
      </c>
      <c r="L55" s="5" t="s">
        <v>60</v>
      </c>
      <c r="M55" s="5" t="s">
        <v>62</v>
      </c>
      <c r="N55" s="5" t="s">
        <v>63</v>
      </c>
      <c r="O55" s="5" t="s">
        <v>64</v>
      </c>
      <c r="P55" s="5" t="s">
        <v>5</v>
      </c>
    </row>
    <row r="56" spans="1:16" x14ac:dyDescent="0.25">
      <c r="A56" t="s">
        <v>79</v>
      </c>
      <c r="B56">
        <v>76</v>
      </c>
      <c r="C56">
        <v>77</v>
      </c>
      <c r="D56">
        <v>75</v>
      </c>
      <c r="F56">
        <f t="shared" ref="F56:F59" si="2">AVERAGE(B56:D56)</f>
        <v>76</v>
      </c>
      <c r="L56" s="3" t="s">
        <v>78</v>
      </c>
      <c r="M56" s="3">
        <v>3</v>
      </c>
      <c r="N56" s="3">
        <v>224</v>
      </c>
      <c r="O56" s="3">
        <v>74.666666666666671</v>
      </c>
      <c r="P56" s="3">
        <v>2.3333333333333335</v>
      </c>
    </row>
    <row r="57" spans="1:16" x14ac:dyDescent="0.25">
      <c r="A57" t="s">
        <v>80</v>
      </c>
      <c r="B57">
        <v>77</v>
      </c>
      <c r="C57">
        <v>79</v>
      </c>
      <c r="D57">
        <v>79</v>
      </c>
      <c r="F57">
        <f t="shared" si="2"/>
        <v>78.333333333333329</v>
      </c>
      <c r="L57" s="3" t="s">
        <v>79</v>
      </c>
      <c r="M57" s="3">
        <v>3</v>
      </c>
      <c r="N57" s="3">
        <v>228</v>
      </c>
      <c r="O57" s="3">
        <v>76</v>
      </c>
      <c r="P57" s="3">
        <v>1</v>
      </c>
    </row>
    <row r="58" spans="1:16" x14ac:dyDescent="0.25">
      <c r="L58" s="3" t="s">
        <v>80</v>
      </c>
      <c r="M58" s="3">
        <v>3</v>
      </c>
      <c r="N58" s="3">
        <v>235</v>
      </c>
      <c r="O58" s="3">
        <v>78.333333333333329</v>
      </c>
      <c r="P58" s="3">
        <v>1.3333333333333335</v>
      </c>
    </row>
    <row r="59" spans="1:16" x14ac:dyDescent="0.25">
      <c r="A59" t="s">
        <v>89</v>
      </c>
      <c r="B59">
        <f>AVERAGE(B55:B57)</f>
        <v>76</v>
      </c>
      <c r="C59">
        <f t="shared" ref="C59:D59" si="3">AVERAGE(C55:C57)</f>
        <v>77.333333333333329</v>
      </c>
      <c r="D59">
        <f t="shared" si="3"/>
        <v>75.666666666666671</v>
      </c>
      <c r="F59">
        <f t="shared" si="2"/>
        <v>76.333333333333329</v>
      </c>
      <c r="L59" s="3"/>
      <c r="M59" s="3"/>
      <c r="N59" s="3"/>
      <c r="O59" s="3"/>
      <c r="P59" s="3"/>
    </row>
    <row r="60" spans="1:16" x14ac:dyDescent="0.25">
      <c r="L60" s="3" t="s">
        <v>85</v>
      </c>
      <c r="M60" s="3">
        <v>3</v>
      </c>
      <c r="N60" s="3">
        <v>228</v>
      </c>
      <c r="O60" s="3">
        <v>76</v>
      </c>
      <c r="P60" s="3">
        <v>1</v>
      </c>
    </row>
    <row r="61" spans="1:16" x14ac:dyDescent="0.25">
      <c r="L61" s="3" t="s">
        <v>86</v>
      </c>
      <c r="M61" s="3">
        <v>3</v>
      </c>
      <c r="N61" s="3">
        <v>232</v>
      </c>
      <c r="O61" s="3">
        <v>77.333333333333329</v>
      </c>
      <c r="P61" s="3">
        <v>2.3333333333333335</v>
      </c>
    </row>
    <row r="62" spans="1:16" ht="15.75" thickBot="1" x14ac:dyDescent="0.3">
      <c r="L62" s="4" t="s">
        <v>87</v>
      </c>
      <c r="M62" s="4">
        <v>3</v>
      </c>
      <c r="N62" s="4">
        <v>227</v>
      </c>
      <c r="O62" s="4">
        <v>75.666666666666671</v>
      </c>
      <c r="P62" s="4">
        <v>9.3333333333333321</v>
      </c>
    </row>
    <row r="65" spans="12:18" ht="15.75" thickBot="1" x14ac:dyDescent="0.3">
      <c r="L65" t="s">
        <v>65</v>
      </c>
    </row>
    <row r="66" spans="12:18" x14ac:dyDescent="0.25">
      <c r="L66" s="31" t="s">
        <v>66</v>
      </c>
      <c r="M66" s="33" t="s">
        <v>67</v>
      </c>
      <c r="N66" s="33" t="s">
        <v>9</v>
      </c>
      <c r="O66" s="33" t="s">
        <v>68</v>
      </c>
      <c r="P66" s="33" t="s">
        <v>16</v>
      </c>
      <c r="Q66" s="33" t="s">
        <v>69</v>
      </c>
      <c r="R66" s="36" t="s">
        <v>70</v>
      </c>
    </row>
    <row r="67" spans="12:18" x14ac:dyDescent="0.25">
      <c r="L67" s="32" t="s">
        <v>91</v>
      </c>
      <c r="M67" s="34">
        <v>20.666666666666664</v>
      </c>
      <c r="N67" s="34">
        <v>2</v>
      </c>
      <c r="O67" s="34">
        <v>10.333333333333332</v>
      </c>
      <c r="P67" s="34">
        <v>8.8571428571428541</v>
      </c>
      <c r="Q67" s="34">
        <v>3.3933518005540182E-2</v>
      </c>
      <c r="R67" s="37">
        <v>6.9442719099991574</v>
      </c>
    </row>
    <row r="68" spans="12:18" x14ac:dyDescent="0.25">
      <c r="L68" s="32" t="s">
        <v>92</v>
      </c>
      <c r="M68" s="34">
        <v>4.6666666666666643</v>
      </c>
      <c r="N68" s="34">
        <v>2</v>
      </c>
      <c r="O68" s="34">
        <v>2.3333333333333321</v>
      </c>
      <c r="P68" s="34">
        <v>1.9999999999999984</v>
      </c>
      <c r="Q68" s="34">
        <v>0.25000000000000022</v>
      </c>
      <c r="R68" s="37">
        <v>6.9442719099991574</v>
      </c>
    </row>
    <row r="69" spans="12:18" x14ac:dyDescent="0.25">
      <c r="L69" s="32" t="s">
        <v>93</v>
      </c>
      <c r="M69" s="34">
        <v>4.6666666666666679</v>
      </c>
      <c r="N69" s="34">
        <v>4</v>
      </c>
      <c r="O69" s="34">
        <v>1.166666666666667</v>
      </c>
      <c r="P69" s="34"/>
      <c r="Q69" s="34"/>
      <c r="R69" s="37"/>
    </row>
    <row r="70" spans="12:18" ht="15.75" thickBot="1" x14ac:dyDescent="0.3">
      <c r="L70" s="32"/>
      <c r="M70" s="34"/>
      <c r="N70" s="34"/>
      <c r="O70" s="34"/>
      <c r="P70" s="34"/>
      <c r="Q70" s="34"/>
      <c r="R70" s="37"/>
    </row>
    <row r="71" spans="12:18" ht="15.75" thickBot="1" x14ac:dyDescent="0.3">
      <c r="L71" s="24" t="s">
        <v>73</v>
      </c>
      <c r="M71" s="35">
        <v>29.999999999999996</v>
      </c>
      <c r="N71" s="35">
        <v>8</v>
      </c>
      <c r="O71" s="35"/>
      <c r="P71" s="35"/>
      <c r="Q71" s="35"/>
      <c r="R7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E18" sqref="E18"/>
    </sheetView>
  </sheetViews>
  <sheetFormatPr defaultRowHeight="15" x14ac:dyDescent="0.25"/>
  <cols>
    <col min="3" max="3" width="12.7109375" bestFit="1" customWidth="1"/>
    <col min="5" max="5" width="12.7109375" bestFit="1" customWidth="1"/>
    <col min="6" max="6" width="12" bestFit="1" customWidth="1"/>
    <col min="10" max="10" width="18" bestFit="1" customWidth="1"/>
    <col min="11" max="11" width="16.140625" bestFit="1" customWidth="1"/>
    <col min="12" max="12" width="14.5703125" bestFit="1" customWidth="1"/>
    <col min="13" max="13" width="18.5703125" bestFit="1" customWidth="1"/>
    <col min="14" max="14" width="12" bestFit="1" customWidth="1"/>
    <col min="15" max="15" width="20.140625" bestFit="1" customWidth="1"/>
    <col min="16" max="16" width="12" bestFit="1" customWidth="1"/>
    <col min="17" max="17" width="12.42578125" bestFit="1" customWidth="1"/>
    <col min="18" max="18" width="12.5703125" bestFit="1" customWidth="1"/>
  </cols>
  <sheetData>
    <row r="1" spans="1:15" x14ac:dyDescent="0.25">
      <c r="A1" s="1" t="s">
        <v>95</v>
      </c>
      <c r="B1" s="1" t="s">
        <v>94</v>
      </c>
    </row>
    <row r="2" spans="1:15" x14ac:dyDescent="0.25">
      <c r="A2" s="1">
        <v>0.998</v>
      </c>
      <c r="B2" s="1">
        <v>0.05</v>
      </c>
      <c r="C2">
        <f>A2-$A$16</f>
        <v>2.3357142857143298E-3</v>
      </c>
      <c r="D2">
        <f>B2-$B$16</f>
        <v>2.5285714285714286E-2</v>
      </c>
      <c r="E2">
        <f>C2*D2</f>
        <v>5.9060204081633768E-5</v>
      </c>
      <c r="F2">
        <f>C2^2</f>
        <v>5.4555612244900016E-6</v>
      </c>
    </row>
    <row r="3" spans="1:15" x14ac:dyDescent="0.25">
      <c r="A3" s="1">
        <v>0.997</v>
      </c>
      <c r="B3" s="1">
        <v>0.05</v>
      </c>
      <c r="C3">
        <f>A3-$A$16</f>
        <v>1.3357142857143289E-3</v>
      </c>
      <c r="D3">
        <f t="shared" ref="D3:D15" si="0">B3-$B$16</f>
        <v>2.5285714285714286E-2</v>
      </c>
      <c r="E3">
        <f t="shared" ref="E3:E15" si="1">C3*D3</f>
        <v>3.3774489795919459E-5</v>
      </c>
      <c r="F3">
        <f t="shared" ref="F3:F15" si="2">C3^2</f>
        <v>1.78413265306134E-6</v>
      </c>
    </row>
    <row r="4" spans="1:15" x14ac:dyDescent="0.25">
      <c r="A4" s="1">
        <v>0.995</v>
      </c>
      <c r="B4" s="1">
        <v>4.0000000000000001E-3</v>
      </c>
      <c r="C4">
        <f t="shared" ref="C4:C15" si="3">A4-$A$16</f>
        <v>-6.6428571428567285E-4</v>
      </c>
      <c r="D4">
        <f t="shared" si="0"/>
        <v>-2.0714285714285716E-2</v>
      </c>
      <c r="E4">
        <f t="shared" si="1"/>
        <v>1.3760204081631796E-5</v>
      </c>
      <c r="F4">
        <f t="shared" si="2"/>
        <v>4.4127551020402658E-7</v>
      </c>
      <c r="J4" t="s">
        <v>96</v>
      </c>
    </row>
    <row r="5" spans="1:15" ht="15.75" thickBot="1" x14ac:dyDescent="0.3">
      <c r="A5" s="1">
        <v>0.996</v>
      </c>
      <c r="B5" s="1">
        <v>3.0000000000000001E-3</v>
      </c>
      <c r="C5">
        <f t="shared" si="3"/>
        <v>3.3571428571432804E-4</v>
      </c>
      <c r="D5">
        <f t="shared" si="0"/>
        <v>-2.1714285714285717E-2</v>
      </c>
      <c r="E5">
        <f t="shared" si="1"/>
        <v>-7.2897959183682669E-6</v>
      </c>
      <c r="F5">
        <f t="shared" si="2"/>
        <v>1.1270408163268148E-7</v>
      </c>
    </row>
    <row r="6" spans="1:15" x14ac:dyDescent="0.25">
      <c r="A6" s="1">
        <v>0.99</v>
      </c>
      <c r="B6" s="1">
        <v>6.0000000000000001E-3</v>
      </c>
      <c r="C6">
        <f t="shared" si="3"/>
        <v>-5.6642857142856773E-3</v>
      </c>
      <c r="D6">
        <f t="shared" si="0"/>
        <v>-1.8714285714285718E-2</v>
      </c>
      <c r="E6">
        <f t="shared" si="1"/>
        <v>1.0600306122448912E-4</v>
      </c>
      <c r="F6">
        <f t="shared" si="2"/>
        <v>3.2084132653060804E-5</v>
      </c>
      <c r="J6" s="38" t="s">
        <v>97</v>
      </c>
      <c r="K6" s="38"/>
    </row>
    <row r="7" spans="1:15" x14ac:dyDescent="0.25">
      <c r="A7" s="1">
        <v>0.997</v>
      </c>
      <c r="B7" s="1">
        <v>0.06</v>
      </c>
      <c r="C7">
        <f t="shared" si="3"/>
        <v>1.3357142857143289E-3</v>
      </c>
      <c r="D7">
        <f t="shared" si="0"/>
        <v>3.5285714285714281E-2</v>
      </c>
      <c r="E7">
        <f t="shared" si="1"/>
        <v>4.7131632653062743E-5</v>
      </c>
      <c r="F7">
        <f t="shared" si="2"/>
        <v>1.78413265306134E-6</v>
      </c>
      <c r="J7" s="3" t="s">
        <v>98</v>
      </c>
      <c r="K7" s="3">
        <v>0.74267688086591854</v>
      </c>
    </row>
    <row r="8" spans="1:15" x14ac:dyDescent="0.25">
      <c r="A8" s="1">
        <v>0.99050000000000005</v>
      </c>
      <c r="B8" s="1">
        <v>8.9999999999999993E-3</v>
      </c>
      <c r="C8">
        <f t="shared" si="3"/>
        <v>-5.1642857142856213E-3</v>
      </c>
      <c r="D8">
        <f t="shared" si="0"/>
        <v>-1.5714285714285715E-2</v>
      </c>
      <c r="E8">
        <f t="shared" si="1"/>
        <v>8.1153061224488343E-5</v>
      </c>
      <c r="F8">
        <f t="shared" si="2"/>
        <v>2.666984693877455E-5</v>
      </c>
      <c r="J8" s="3" t="s">
        <v>99</v>
      </c>
      <c r="K8" s="3">
        <v>0.55156894937272982</v>
      </c>
    </row>
    <row r="9" spans="1:15" x14ac:dyDescent="0.25">
      <c r="A9" s="1">
        <v>0.998</v>
      </c>
      <c r="B9" s="1">
        <v>0.01</v>
      </c>
      <c r="C9">
        <f t="shared" si="3"/>
        <v>2.3357142857143298E-3</v>
      </c>
      <c r="D9">
        <f t="shared" si="0"/>
        <v>-1.4714285714285716E-2</v>
      </c>
      <c r="E9">
        <f t="shared" si="1"/>
        <v>-3.4368367346939428E-5</v>
      </c>
      <c r="F9">
        <f t="shared" si="2"/>
        <v>5.4555612244900016E-6</v>
      </c>
      <c r="J9" s="3" t="s">
        <v>100</v>
      </c>
      <c r="K9" s="3">
        <v>0.47464587244965284</v>
      </c>
    </row>
    <row r="10" spans="1:15" x14ac:dyDescent="0.25">
      <c r="A10" s="1">
        <v>0.99070000000000003</v>
      </c>
      <c r="B10" s="1">
        <v>0.05</v>
      </c>
      <c r="C10">
        <f t="shared" si="3"/>
        <v>-4.9642857142856434E-3</v>
      </c>
      <c r="D10">
        <f t="shared" si="0"/>
        <v>2.5285714285714286E-2</v>
      </c>
      <c r="E10">
        <f t="shared" si="1"/>
        <v>-1.2552551020407983E-4</v>
      </c>
      <c r="F10">
        <f t="shared" si="2"/>
        <v>2.4644132653060519E-5</v>
      </c>
      <c r="J10" s="3" t="s">
        <v>101</v>
      </c>
      <c r="K10" s="3">
        <v>2.312885100263589E-2</v>
      </c>
    </row>
    <row r="11" spans="1:15" ht="15.75" thickBot="1" x14ac:dyDescent="0.3">
      <c r="A11" s="1">
        <v>0.999</v>
      </c>
      <c r="B11" s="1">
        <v>4.0000000000000001E-3</v>
      </c>
      <c r="C11">
        <f t="shared" si="3"/>
        <v>3.3357142857143307E-3</v>
      </c>
      <c r="D11">
        <f t="shared" si="0"/>
        <v>-2.0714285714285716E-2</v>
      </c>
      <c r="E11">
        <f t="shared" si="1"/>
        <v>-6.9096938775511148E-5</v>
      </c>
      <c r="F11">
        <f t="shared" si="2"/>
        <v>1.1126989795918668E-5</v>
      </c>
      <c r="J11" s="4" t="s">
        <v>6</v>
      </c>
      <c r="K11" s="4">
        <v>14</v>
      </c>
    </row>
    <row r="12" spans="1:15" x14ac:dyDescent="0.25">
      <c r="A12" s="1">
        <v>0.99509999999999998</v>
      </c>
      <c r="B12" s="1">
        <v>0.05</v>
      </c>
      <c r="C12">
        <f t="shared" si="3"/>
        <v>-5.6428571428568386E-4</v>
      </c>
      <c r="D12">
        <f t="shared" si="0"/>
        <v>2.5285714285714286E-2</v>
      </c>
      <c r="E12">
        <f t="shared" si="1"/>
        <v>-1.4268367346938007E-5</v>
      </c>
      <c r="F12">
        <f t="shared" si="2"/>
        <v>3.1841836734690443E-7</v>
      </c>
    </row>
    <row r="13" spans="1:15" ht="15.75" thickBot="1" x14ac:dyDescent="0.3">
      <c r="A13" s="1">
        <v>0.998</v>
      </c>
      <c r="B13" s="1">
        <v>0.04</v>
      </c>
      <c r="C13">
        <f t="shared" si="3"/>
        <v>2.3357142857143298E-3</v>
      </c>
      <c r="D13">
        <f t="shared" si="0"/>
        <v>1.5285714285714284E-2</v>
      </c>
      <c r="E13">
        <f t="shared" si="1"/>
        <v>3.5703061224490464E-5</v>
      </c>
      <c r="F13">
        <f t="shared" si="2"/>
        <v>5.4555612244900016E-6</v>
      </c>
      <c r="J13" t="s">
        <v>65</v>
      </c>
    </row>
    <row r="14" spans="1:15" x14ac:dyDescent="0.25">
      <c r="A14" s="1">
        <v>0.998</v>
      </c>
      <c r="B14" s="1">
        <v>5.0000000000000001E-3</v>
      </c>
      <c r="C14">
        <f t="shared" si="3"/>
        <v>2.3357142857143298E-3</v>
      </c>
      <c r="D14">
        <f t="shared" si="0"/>
        <v>-1.9714285714285715E-2</v>
      </c>
      <c r="E14">
        <f t="shared" si="1"/>
        <v>-4.6046938775511076E-5</v>
      </c>
      <c r="F14">
        <f t="shared" si="2"/>
        <v>5.4555612244900016E-6</v>
      </c>
      <c r="J14" s="5"/>
      <c r="K14" s="5" t="s">
        <v>9</v>
      </c>
      <c r="L14" s="5" t="s">
        <v>67</v>
      </c>
      <c r="M14" s="5" t="s">
        <v>68</v>
      </c>
      <c r="N14" s="5" t="s">
        <v>16</v>
      </c>
      <c r="O14" s="5" t="s">
        <v>105</v>
      </c>
    </row>
    <row r="15" spans="1:15" x14ac:dyDescent="0.25">
      <c r="A15" s="1">
        <v>0.997</v>
      </c>
      <c r="B15" s="1">
        <v>5.0000000000000001E-3</v>
      </c>
      <c r="C15">
        <f t="shared" si="3"/>
        <v>1.3357142857143289E-3</v>
      </c>
      <c r="D15">
        <f t="shared" si="0"/>
        <v>-1.9714285714285715E-2</v>
      </c>
      <c r="E15">
        <f t="shared" si="1"/>
        <v>-2.6332653061225345E-5</v>
      </c>
      <c r="F15">
        <f t="shared" si="2"/>
        <v>1.78413265306134E-6</v>
      </c>
      <c r="J15" s="3" t="s">
        <v>102</v>
      </c>
      <c r="K15" s="3">
        <v>1</v>
      </c>
      <c r="L15" s="3">
        <v>8.553731266872297E-3</v>
      </c>
      <c r="M15" s="3">
        <v>8.553731266872297E-3</v>
      </c>
      <c r="N15" s="3">
        <v>15.989963968408214</v>
      </c>
      <c r="O15" s="3">
        <v>1.7656782309282812E-3</v>
      </c>
    </row>
    <row r="16" spans="1:15" x14ac:dyDescent="0.25">
      <c r="A16">
        <f>AVERAGE(A2:A15)</f>
        <v>0.99566428571428567</v>
      </c>
      <c r="B16">
        <f>AVERAGE(B2:B15)</f>
        <v>2.4714285714285716E-2</v>
      </c>
      <c r="J16" s="3" t="s">
        <v>103</v>
      </c>
      <c r="K16" s="3">
        <v>13</v>
      </c>
      <c r="L16" s="3">
        <v>6.9542687331277074E-3</v>
      </c>
      <c r="M16" s="3">
        <v>5.3494374870213129E-4</v>
      </c>
      <c r="N16" s="3"/>
      <c r="O16" s="3"/>
    </row>
    <row r="17" spans="3:18" ht="15.75" thickBot="1" x14ac:dyDescent="0.3">
      <c r="J17" s="4" t="s">
        <v>73</v>
      </c>
      <c r="K17" s="4">
        <v>14</v>
      </c>
      <c r="L17" s="4">
        <v>1.5508000000000004E-2</v>
      </c>
      <c r="M17" s="4"/>
      <c r="N17" s="4"/>
      <c r="O17" s="4"/>
    </row>
    <row r="18" spans="3:18" ht="15.75" thickBot="1" x14ac:dyDescent="0.3">
      <c r="C18" t="s">
        <v>118</v>
      </c>
      <c r="D18">
        <f>CORREL(B2:B15,A2:A15)</f>
        <v>5.8106552814132691E-2</v>
      </c>
    </row>
    <row r="19" spans="3:18" x14ac:dyDescent="0.25">
      <c r="C19" t="s">
        <v>119</v>
      </c>
      <c r="D19">
        <f>D18^2</f>
        <v>3.3763714799415917E-3</v>
      </c>
      <c r="J19" s="5"/>
      <c r="K19" s="5" t="s">
        <v>106</v>
      </c>
      <c r="L19" s="5" t="s">
        <v>101</v>
      </c>
      <c r="M19" s="5" t="s">
        <v>10</v>
      </c>
      <c r="N19" s="5" t="s">
        <v>69</v>
      </c>
      <c r="O19" s="5" t="s">
        <v>107</v>
      </c>
      <c r="P19" s="5" t="s">
        <v>108</v>
      </c>
      <c r="Q19" s="5" t="s">
        <v>109</v>
      </c>
      <c r="R19" s="5" t="s">
        <v>110</v>
      </c>
    </row>
    <row r="20" spans="3:18" x14ac:dyDescent="0.25">
      <c r="J20" s="3" t="s">
        <v>104</v>
      </c>
      <c r="K20" s="3">
        <v>0</v>
      </c>
      <c r="L20" s="3" t="e">
        <v>#N/A</v>
      </c>
      <c r="M20" s="3" t="e">
        <v>#N/A</v>
      </c>
      <c r="N20" s="3" t="e">
        <v>#N/A</v>
      </c>
      <c r="O20" s="3" t="e">
        <v>#N/A</v>
      </c>
      <c r="P20" s="3" t="e">
        <v>#N/A</v>
      </c>
      <c r="Q20" s="3" t="e">
        <v>#N/A</v>
      </c>
      <c r="R20" s="3" t="e">
        <v>#N/A</v>
      </c>
    </row>
    <row r="21" spans="3:18" ht="15.75" thickBot="1" x14ac:dyDescent="0.3">
      <c r="J21" s="4" t="s">
        <v>95</v>
      </c>
      <c r="K21" s="4">
        <v>2.482555326494228E-2</v>
      </c>
      <c r="L21" s="4">
        <v>6.2083357170796393E-3</v>
      </c>
      <c r="M21" s="4">
        <v>3.9987452992667829</v>
      </c>
      <c r="N21" s="4">
        <v>1.5156560404714857E-3</v>
      </c>
      <c r="O21" s="4">
        <v>1.1413259372964972E-2</v>
      </c>
      <c r="P21" s="4">
        <v>3.8237847156919587E-2</v>
      </c>
      <c r="Q21" s="4">
        <v>1.1413259372964972E-2</v>
      </c>
      <c r="R21" s="4">
        <v>3.8237847156919587E-2</v>
      </c>
    </row>
    <row r="25" spans="3:18" x14ac:dyDescent="0.25">
      <c r="J25" t="s">
        <v>111</v>
      </c>
      <c r="O25" t="s">
        <v>116</v>
      </c>
    </row>
    <row r="26" spans="3:18" ht="15.75" thickBot="1" x14ac:dyDescent="0.3"/>
    <row r="27" spans="3:18" x14ac:dyDescent="0.25">
      <c r="J27" s="5" t="s">
        <v>112</v>
      </c>
      <c r="K27" s="5" t="s">
        <v>113</v>
      </c>
      <c r="L27" s="5" t="s">
        <v>114</v>
      </c>
      <c r="M27" s="5" t="s">
        <v>115</v>
      </c>
      <c r="O27" s="5" t="s">
        <v>117</v>
      </c>
      <c r="P27" s="5" t="s">
        <v>94</v>
      </c>
    </row>
    <row r="28" spans="3:18" x14ac:dyDescent="0.25">
      <c r="J28" s="3">
        <v>1</v>
      </c>
      <c r="K28" s="3">
        <v>2.4775902158412397E-2</v>
      </c>
      <c r="L28" s="3">
        <v>2.5224097841587606E-2</v>
      </c>
      <c r="M28" s="3">
        <v>1.1317589188012063</v>
      </c>
      <c r="O28" s="3">
        <v>3.5714285714285716</v>
      </c>
      <c r="P28" s="3">
        <v>3.0000000000000001E-3</v>
      </c>
    </row>
    <row r="29" spans="3:18" x14ac:dyDescent="0.25">
      <c r="J29" s="3">
        <v>2</v>
      </c>
      <c r="K29" s="3">
        <v>2.4751076605147453E-2</v>
      </c>
      <c r="L29" s="3">
        <v>2.5248923394852549E-2</v>
      </c>
      <c r="M29" s="3">
        <v>1.1328727957572118</v>
      </c>
      <c r="O29" s="3">
        <v>10.714285714285715</v>
      </c>
      <c r="P29" s="3">
        <v>4.0000000000000001E-3</v>
      </c>
    </row>
    <row r="30" spans="3:18" x14ac:dyDescent="0.25">
      <c r="J30" s="3">
        <v>3</v>
      </c>
      <c r="K30" s="3">
        <v>2.470142549861757E-2</v>
      </c>
      <c r="L30" s="3">
        <v>-2.070142549861757E-2</v>
      </c>
      <c r="M30" s="3">
        <v>-0.92883492155390879</v>
      </c>
      <c r="O30" s="3">
        <v>17.857142857142858</v>
      </c>
      <c r="P30" s="3">
        <v>4.0000000000000001E-3</v>
      </c>
    </row>
    <row r="31" spans="3:18" x14ac:dyDescent="0.25">
      <c r="J31" s="3">
        <v>4</v>
      </c>
      <c r="K31" s="3">
        <v>2.472625105188251E-2</v>
      </c>
      <c r="L31" s="3">
        <v>-2.1726251051882511E-2</v>
      </c>
      <c r="M31" s="3">
        <v>-0.97481696092780834</v>
      </c>
      <c r="O31" s="3">
        <v>25.000000000000004</v>
      </c>
      <c r="P31" s="3">
        <v>5.0000000000000001E-3</v>
      </c>
    </row>
    <row r="32" spans="3:18" x14ac:dyDescent="0.25">
      <c r="J32" s="3">
        <v>5</v>
      </c>
      <c r="K32" s="3">
        <v>2.4577297732292856E-2</v>
      </c>
      <c r="L32" s="3">
        <v>-1.8577297732292858E-2</v>
      </c>
      <c r="M32" s="3">
        <v>-0.83352921193809282</v>
      </c>
      <c r="O32" s="3">
        <v>32.142857142857146</v>
      </c>
      <c r="P32" s="3">
        <v>5.0000000000000001E-3</v>
      </c>
    </row>
    <row r="33" spans="10:16" x14ac:dyDescent="0.25">
      <c r="J33" s="3">
        <v>6</v>
      </c>
      <c r="K33" s="3">
        <v>2.4751076605147453E-2</v>
      </c>
      <c r="L33" s="3">
        <v>3.5248923394852541E-2</v>
      </c>
      <c r="M33" s="3">
        <v>1.5815544199361531</v>
      </c>
      <c r="O33" s="3">
        <v>39.285714285714285</v>
      </c>
      <c r="P33" s="3">
        <v>6.0000000000000001E-3</v>
      </c>
    </row>
    <row r="34" spans="10:16" x14ac:dyDescent="0.25">
      <c r="J34" s="3">
        <v>7</v>
      </c>
      <c r="K34" s="3">
        <v>2.458971050892533E-2</v>
      </c>
      <c r="L34" s="3">
        <v>-1.558971050892533E-2</v>
      </c>
      <c r="M34" s="3">
        <v>-0.69948166316241323</v>
      </c>
      <c r="O34" s="3">
        <v>46.428571428571431</v>
      </c>
      <c r="P34" s="3">
        <v>8.9999999999999993E-3</v>
      </c>
    </row>
    <row r="35" spans="10:16" x14ac:dyDescent="0.25">
      <c r="J35" s="3">
        <v>8</v>
      </c>
      <c r="K35" s="3">
        <v>2.4775902158412397E-2</v>
      </c>
      <c r="L35" s="3">
        <v>-1.4775902158412397E-2</v>
      </c>
      <c r="M35" s="3">
        <v>-0.66296757791456029</v>
      </c>
      <c r="O35" s="3">
        <v>53.571428571428569</v>
      </c>
      <c r="P35" s="3">
        <v>0.01</v>
      </c>
    </row>
    <row r="36" spans="10:16" x14ac:dyDescent="0.25">
      <c r="J36" s="3">
        <v>9</v>
      </c>
      <c r="K36" s="3">
        <v>2.4594675619578319E-2</v>
      </c>
      <c r="L36" s="3">
        <v>2.5405324380421684E-2</v>
      </c>
      <c r="M36" s="3">
        <v>1.1398902205800465</v>
      </c>
      <c r="O36" s="3">
        <v>60.714285714285715</v>
      </c>
      <c r="P36" s="3">
        <v>0.04</v>
      </c>
    </row>
    <row r="37" spans="10:16" x14ac:dyDescent="0.25">
      <c r="J37" s="3">
        <v>10</v>
      </c>
      <c r="K37" s="3">
        <v>2.4800727711677337E-2</v>
      </c>
      <c r="L37" s="3">
        <v>-2.0800727711677337E-2</v>
      </c>
      <c r="M37" s="3">
        <v>-0.93329042937793072</v>
      </c>
      <c r="O37" s="3">
        <v>67.857142857142861</v>
      </c>
      <c r="P37" s="3">
        <v>0.05</v>
      </c>
    </row>
    <row r="38" spans="10:16" x14ac:dyDescent="0.25">
      <c r="J38" s="3">
        <v>11</v>
      </c>
      <c r="K38" s="3">
        <v>2.4703908053944061E-2</v>
      </c>
      <c r="L38" s="3">
        <v>2.5296091946055942E-2</v>
      </c>
      <c r="M38" s="3">
        <v>1.1349891619736223</v>
      </c>
      <c r="O38" s="3">
        <v>75</v>
      </c>
      <c r="P38" s="3">
        <v>0.05</v>
      </c>
    </row>
    <row r="39" spans="10:16" x14ac:dyDescent="0.25">
      <c r="J39" s="3">
        <v>12</v>
      </c>
      <c r="K39" s="3">
        <v>2.4775902158412397E-2</v>
      </c>
      <c r="L39" s="3">
        <v>1.5224097841587604E-2</v>
      </c>
      <c r="M39" s="3">
        <v>0.68307729462226452</v>
      </c>
      <c r="O39" s="3">
        <v>82.142857142857139</v>
      </c>
      <c r="P39" s="3">
        <v>0.05</v>
      </c>
    </row>
    <row r="40" spans="10:16" x14ac:dyDescent="0.25">
      <c r="J40" s="3">
        <v>13</v>
      </c>
      <c r="K40" s="3">
        <v>2.4775902158412397E-2</v>
      </c>
      <c r="L40" s="3">
        <v>-1.9775902158412396E-2</v>
      </c>
      <c r="M40" s="3">
        <v>-0.88730839000403106</v>
      </c>
      <c r="O40" s="3">
        <v>89.285714285714292</v>
      </c>
      <c r="P40" s="3">
        <v>0.05</v>
      </c>
    </row>
    <row r="41" spans="10:16" ht="15.75" thickBot="1" x14ac:dyDescent="0.3">
      <c r="J41" s="4">
        <v>14</v>
      </c>
      <c r="K41" s="4">
        <v>2.4751076605147453E-2</v>
      </c>
      <c r="L41" s="4">
        <v>-1.9751076605147452E-2</v>
      </c>
      <c r="M41" s="4">
        <v>-0.88619451304802555</v>
      </c>
      <c r="O41" s="4">
        <v>96.428571428571431</v>
      </c>
      <c r="P41" s="4">
        <v>0.06</v>
      </c>
    </row>
  </sheetData>
  <sortState ref="P28:P41">
    <sortCondition ref="P2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9" workbookViewId="0">
      <selection activeCell="A3" sqref="A3:D18"/>
    </sheetView>
  </sheetViews>
  <sheetFormatPr defaultRowHeight="15" x14ac:dyDescent="0.25"/>
  <cols>
    <col min="7" max="7" width="18" bestFit="1" customWidth="1"/>
    <col min="8" max="8" width="18.5703125" bestFit="1" customWidth="1"/>
    <col min="9" max="9" width="14.5703125" bestFit="1" customWidth="1"/>
    <col min="10" max="10" width="18.5703125" bestFit="1" customWidth="1"/>
    <col min="11" max="11" width="12" bestFit="1" customWidth="1"/>
    <col min="12" max="12" width="20.140625" bestFit="1" customWidth="1"/>
    <col min="13" max="13" width="12" bestFit="1" customWidth="1"/>
    <col min="14" max="14" width="12.7109375" bestFit="1" customWidth="1"/>
    <col min="15" max="15" width="12.5703125" bestFit="1" customWidth="1"/>
  </cols>
  <sheetData>
    <row r="1" spans="1:12" x14ac:dyDescent="0.25">
      <c r="B1" t="s">
        <v>120</v>
      </c>
    </row>
    <row r="3" spans="1:12" x14ac:dyDescent="0.25">
      <c r="A3" t="s">
        <v>121</v>
      </c>
      <c r="B3" t="s">
        <v>122</v>
      </c>
      <c r="C3" t="s">
        <v>123</v>
      </c>
      <c r="D3" t="s">
        <v>124</v>
      </c>
      <c r="G3" t="s">
        <v>96</v>
      </c>
    </row>
    <row r="4" spans="1:12" ht="15.75" thickBot="1" x14ac:dyDescent="0.3">
      <c r="A4">
        <v>69</v>
      </c>
      <c r="B4">
        <v>15</v>
      </c>
      <c r="C4">
        <v>17</v>
      </c>
      <c r="D4">
        <v>7</v>
      </c>
    </row>
    <row r="5" spans="1:12" x14ac:dyDescent="0.25">
      <c r="A5">
        <v>76</v>
      </c>
      <c r="B5">
        <v>17</v>
      </c>
      <c r="C5">
        <v>23</v>
      </c>
      <c r="D5">
        <v>6</v>
      </c>
      <c r="G5" s="38" t="s">
        <v>97</v>
      </c>
      <c r="H5" s="38"/>
    </row>
    <row r="6" spans="1:12" x14ac:dyDescent="0.25">
      <c r="A6">
        <v>89</v>
      </c>
      <c r="B6">
        <v>20</v>
      </c>
      <c r="C6">
        <v>24</v>
      </c>
      <c r="D6">
        <v>10</v>
      </c>
      <c r="G6" s="3" t="s">
        <v>98</v>
      </c>
      <c r="H6" s="3">
        <v>0.83609779311386123</v>
      </c>
    </row>
    <row r="7" spans="1:12" x14ac:dyDescent="0.25">
      <c r="A7">
        <v>79</v>
      </c>
      <c r="B7">
        <v>18</v>
      </c>
      <c r="C7">
        <v>23</v>
      </c>
      <c r="D7">
        <v>7</v>
      </c>
      <c r="G7" s="3" t="s">
        <v>99</v>
      </c>
      <c r="H7" s="3">
        <v>0.69905951964986912</v>
      </c>
    </row>
    <row r="8" spans="1:12" x14ac:dyDescent="0.25">
      <c r="A8">
        <v>76</v>
      </c>
      <c r="B8">
        <v>17</v>
      </c>
      <c r="C8">
        <v>23</v>
      </c>
      <c r="D8">
        <v>9</v>
      </c>
      <c r="G8" s="3" t="s">
        <v>100</v>
      </c>
      <c r="H8" s="3">
        <v>0.61698484319074254</v>
      </c>
    </row>
    <row r="9" spans="1:12" x14ac:dyDescent="0.25">
      <c r="A9">
        <v>76</v>
      </c>
      <c r="B9">
        <v>17</v>
      </c>
      <c r="C9">
        <v>25</v>
      </c>
      <c r="D9">
        <v>5</v>
      </c>
      <c r="G9" s="3" t="s">
        <v>101</v>
      </c>
      <c r="H9" s="3">
        <v>5.7415013567344397</v>
      </c>
    </row>
    <row r="10" spans="1:12" ht="15.75" thickBot="1" x14ac:dyDescent="0.3">
      <c r="A10">
        <v>78</v>
      </c>
      <c r="B10">
        <v>18</v>
      </c>
      <c r="C10">
        <v>26</v>
      </c>
      <c r="D10">
        <v>8</v>
      </c>
      <c r="G10" s="4" t="s">
        <v>6</v>
      </c>
      <c r="H10" s="4">
        <v>15</v>
      </c>
    </row>
    <row r="11" spans="1:12" x14ac:dyDescent="0.25">
      <c r="A11">
        <v>56</v>
      </c>
      <c r="B11">
        <v>14</v>
      </c>
      <c r="C11">
        <v>24</v>
      </c>
      <c r="D11">
        <v>9</v>
      </c>
    </row>
    <row r="12" spans="1:12" ht="15.75" thickBot="1" x14ac:dyDescent="0.3">
      <c r="A12">
        <v>87</v>
      </c>
      <c r="B12">
        <v>20</v>
      </c>
      <c r="C12">
        <v>28</v>
      </c>
      <c r="D12">
        <v>11</v>
      </c>
      <c r="G12" t="s">
        <v>65</v>
      </c>
    </row>
    <row r="13" spans="1:12" x14ac:dyDescent="0.25">
      <c r="A13">
        <v>65</v>
      </c>
      <c r="B13">
        <v>17</v>
      </c>
      <c r="C13">
        <v>26</v>
      </c>
      <c r="D13">
        <v>3</v>
      </c>
      <c r="G13" s="5"/>
      <c r="H13" s="5" t="s">
        <v>9</v>
      </c>
      <c r="I13" s="5" t="s">
        <v>67</v>
      </c>
      <c r="J13" s="5" t="s">
        <v>68</v>
      </c>
      <c r="K13" s="5" t="s">
        <v>16</v>
      </c>
      <c r="L13" s="5" t="s">
        <v>105</v>
      </c>
    </row>
    <row r="14" spans="1:12" x14ac:dyDescent="0.25">
      <c r="A14">
        <v>89</v>
      </c>
      <c r="B14">
        <v>23</v>
      </c>
      <c r="C14">
        <v>27</v>
      </c>
      <c r="D14">
        <v>9</v>
      </c>
      <c r="G14" s="3" t="s">
        <v>102</v>
      </c>
      <c r="H14" s="3">
        <v>3</v>
      </c>
      <c r="I14" s="3">
        <v>842.32011721011554</v>
      </c>
      <c r="J14" s="3">
        <v>280.77337240337187</v>
      </c>
      <c r="K14" s="3">
        <v>8.5173594317853052</v>
      </c>
      <c r="L14" s="3">
        <v>3.29795560854722E-3</v>
      </c>
    </row>
    <row r="15" spans="1:12" x14ac:dyDescent="0.25">
      <c r="A15">
        <v>67</v>
      </c>
      <c r="B15">
        <v>19</v>
      </c>
      <c r="C15">
        <v>26</v>
      </c>
      <c r="D15">
        <v>10</v>
      </c>
      <c r="G15" s="3" t="s">
        <v>103</v>
      </c>
      <c r="H15" s="3">
        <v>11</v>
      </c>
      <c r="I15" s="3">
        <v>362.61321612321757</v>
      </c>
      <c r="J15" s="3">
        <v>32.964837829383413</v>
      </c>
      <c r="K15" s="3"/>
      <c r="L15" s="3"/>
    </row>
    <row r="16" spans="1:12" ht="15.75" thickBot="1" x14ac:dyDescent="0.3">
      <c r="A16">
        <v>76</v>
      </c>
      <c r="B16">
        <v>17</v>
      </c>
      <c r="C16">
        <v>25</v>
      </c>
      <c r="D16">
        <v>8</v>
      </c>
      <c r="G16" s="4" t="s">
        <v>73</v>
      </c>
      <c r="H16" s="4">
        <v>14</v>
      </c>
      <c r="I16" s="4">
        <v>1204.9333333333332</v>
      </c>
      <c r="J16" s="4"/>
      <c r="K16" s="4"/>
      <c r="L16" s="4"/>
    </row>
    <row r="17" spans="1:15" ht="15.75" thickBot="1" x14ac:dyDescent="0.3">
      <c r="A17">
        <v>67</v>
      </c>
      <c r="B17">
        <v>15</v>
      </c>
      <c r="C17">
        <v>26</v>
      </c>
      <c r="D17">
        <v>7</v>
      </c>
    </row>
    <row r="18" spans="1:15" x14ac:dyDescent="0.25">
      <c r="A18">
        <v>71</v>
      </c>
      <c r="B18">
        <v>16</v>
      </c>
      <c r="C18">
        <v>27</v>
      </c>
      <c r="D18">
        <v>9</v>
      </c>
      <c r="G18" s="5"/>
      <c r="H18" s="5" t="s">
        <v>106</v>
      </c>
      <c r="I18" s="5" t="s">
        <v>101</v>
      </c>
      <c r="J18" s="5" t="s">
        <v>10</v>
      </c>
      <c r="K18" s="5" t="s">
        <v>69</v>
      </c>
      <c r="L18" s="5" t="s">
        <v>107</v>
      </c>
      <c r="M18" s="5" t="s">
        <v>108</v>
      </c>
      <c r="N18" s="5" t="s">
        <v>109</v>
      </c>
      <c r="O18" s="5" t="s">
        <v>110</v>
      </c>
    </row>
    <row r="19" spans="1:15" x14ac:dyDescent="0.25">
      <c r="G19" s="3" t="s">
        <v>104</v>
      </c>
      <c r="H19" s="3">
        <v>26.253327319013017</v>
      </c>
      <c r="I19" s="3">
        <v>15.689528848561411</v>
      </c>
      <c r="J19" s="3">
        <v>1.6733024664039042</v>
      </c>
      <c r="K19" s="3">
        <v>0.12243498854685281</v>
      </c>
      <c r="L19" s="3">
        <v>-8.2790928455002941</v>
      </c>
      <c r="M19" s="3">
        <v>60.785747483526329</v>
      </c>
      <c r="N19" s="3">
        <v>-8.2790928455002941</v>
      </c>
      <c r="O19" s="3">
        <v>60.785747483526329</v>
      </c>
    </row>
    <row r="20" spans="1:15" x14ac:dyDescent="0.25">
      <c r="G20" s="3" t="s">
        <v>122</v>
      </c>
      <c r="H20" s="3">
        <v>3.5328393986370998</v>
      </c>
      <c r="I20" s="3">
        <v>0.78087566590160606</v>
      </c>
      <c r="J20" s="3">
        <v>4.5242021910851218</v>
      </c>
      <c r="K20" s="3">
        <v>8.6604091086278201E-4</v>
      </c>
      <c r="L20" s="3">
        <v>1.8141436461109888</v>
      </c>
      <c r="M20" s="3">
        <v>5.2515351511632105</v>
      </c>
      <c r="N20" s="3">
        <v>1.8141436461109888</v>
      </c>
      <c r="O20" s="3">
        <v>5.2515351511632105</v>
      </c>
    </row>
    <row r="21" spans="1:15" x14ac:dyDescent="0.25">
      <c r="G21" s="3" t="s">
        <v>123</v>
      </c>
      <c r="H21" s="3">
        <v>-0.63298820121703536</v>
      </c>
      <c r="I21" s="3">
        <v>0.64738815085074075</v>
      </c>
      <c r="J21" s="3">
        <v>-0.97775685326525941</v>
      </c>
      <c r="K21" s="3">
        <v>0.34920844858351752</v>
      </c>
      <c r="L21" s="3">
        <v>-2.0578799140586828</v>
      </c>
      <c r="M21" s="3">
        <v>0.79190351162461203</v>
      </c>
      <c r="N21" s="3">
        <v>-2.0578799140586828</v>
      </c>
      <c r="O21" s="3">
        <v>0.79190351162461203</v>
      </c>
    </row>
    <row r="22" spans="1:15" ht="15.75" thickBot="1" x14ac:dyDescent="0.3">
      <c r="G22" s="4" t="s">
        <v>124</v>
      </c>
      <c r="H22" s="4">
        <v>0.27346578664025895</v>
      </c>
      <c r="I22" s="4">
        <v>0.78931153394482534</v>
      </c>
      <c r="J22" s="4">
        <v>0.34646115618446649</v>
      </c>
      <c r="K22" s="4">
        <v>0.73553272111565948</v>
      </c>
      <c r="L22" s="4">
        <v>-1.4637971862614692</v>
      </c>
      <c r="M22" s="4">
        <v>2.0107287595419869</v>
      </c>
      <c r="N22" s="4">
        <v>-1.4637971862614692</v>
      </c>
      <c r="O22" s="4">
        <v>2.0107287595419869</v>
      </c>
    </row>
    <row r="26" spans="1:15" x14ac:dyDescent="0.25">
      <c r="G26" t="s">
        <v>111</v>
      </c>
      <c r="L26" t="s">
        <v>116</v>
      </c>
    </row>
    <row r="27" spans="1:15" ht="15.75" thickBot="1" x14ac:dyDescent="0.3"/>
    <row r="28" spans="1:15" x14ac:dyDescent="0.25">
      <c r="G28" s="5" t="s">
        <v>112</v>
      </c>
      <c r="H28" s="5" t="s">
        <v>125</v>
      </c>
      <c r="I28" s="5" t="s">
        <v>114</v>
      </c>
      <c r="J28" s="5" t="s">
        <v>115</v>
      </c>
      <c r="L28" s="5" t="s">
        <v>117</v>
      </c>
      <c r="M28" s="5" t="s">
        <v>121</v>
      </c>
    </row>
    <row r="29" spans="1:15" x14ac:dyDescent="0.25">
      <c r="G29" s="3">
        <v>1</v>
      </c>
      <c r="H29" s="3">
        <v>70.399379384361708</v>
      </c>
      <c r="I29" s="3">
        <v>-1.3993793843617084</v>
      </c>
      <c r="J29" s="3">
        <v>-0.27496516373223057</v>
      </c>
      <c r="L29" s="3">
        <v>3.3333333333333335</v>
      </c>
      <c r="M29" s="3">
        <v>56</v>
      </c>
    </row>
    <row r="30" spans="1:15" x14ac:dyDescent="0.25">
      <c r="G30" s="3">
        <v>2</v>
      </c>
      <c r="H30" s="3">
        <v>73.393663187693463</v>
      </c>
      <c r="I30" s="3">
        <v>2.6063368123065374</v>
      </c>
      <c r="J30" s="3">
        <v>0.51212118482372071</v>
      </c>
      <c r="L30" s="3">
        <v>10</v>
      </c>
      <c r="M30" s="3">
        <v>65</v>
      </c>
    </row>
    <row r="31" spans="1:15" x14ac:dyDescent="0.25">
      <c r="G31" s="3">
        <v>3</v>
      </c>
      <c r="H31" s="3">
        <v>84.453056328948747</v>
      </c>
      <c r="I31" s="3">
        <v>4.5469436710512525</v>
      </c>
      <c r="J31" s="3">
        <v>0.89343256372331625</v>
      </c>
      <c r="L31" s="3">
        <v>16.666666666666668</v>
      </c>
      <c r="M31" s="3">
        <v>67</v>
      </c>
    </row>
    <row r="32" spans="1:15" x14ac:dyDescent="0.25">
      <c r="G32" s="3">
        <v>4</v>
      </c>
      <c r="H32" s="3">
        <v>77.199968372970815</v>
      </c>
      <c r="I32" s="3">
        <v>1.8000316270291847</v>
      </c>
      <c r="J32" s="3">
        <v>0.35368964026508815</v>
      </c>
      <c r="L32" s="3">
        <v>23.333333333333332</v>
      </c>
      <c r="M32" s="3">
        <v>67</v>
      </c>
    </row>
    <row r="33" spans="7:13" x14ac:dyDescent="0.25">
      <c r="G33" s="3">
        <v>5</v>
      </c>
      <c r="H33" s="3">
        <v>74.214060547614238</v>
      </c>
      <c r="I33" s="3">
        <v>1.7859394523857617</v>
      </c>
      <c r="J33" s="3">
        <v>0.35092065770648095</v>
      </c>
      <c r="L33" s="3">
        <v>30</v>
      </c>
      <c r="M33" s="3">
        <v>69</v>
      </c>
    </row>
    <row r="34" spans="7:13" x14ac:dyDescent="0.25">
      <c r="G34" s="3">
        <v>6</v>
      </c>
      <c r="H34" s="3">
        <v>71.854220998619127</v>
      </c>
      <c r="I34" s="3">
        <v>4.1457790013808733</v>
      </c>
      <c r="J34" s="3">
        <v>0.81460740000274634</v>
      </c>
      <c r="L34" s="3">
        <v>36.666666666666671</v>
      </c>
      <c r="M34" s="3">
        <v>71</v>
      </c>
    </row>
    <row r="35" spans="7:13" x14ac:dyDescent="0.25">
      <c r="G35" s="3">
        <v>7</v>
      </c>
      <c r="H35" s="3">
        <v>75.574469555959965</v>
      </c>
      <c r="I35" s="3">
        <v>2.4255304440400351</v>
      </c>
      <c r="J35" s="3">
        <v>0.47659439829977512</v>
      </c>
      <c r="L35" s="3">
        <v>43.333333333333336</v>
      </c>
      <c r="M35" s="3">
        <v>76</v>
      </c>
    </row>
    <row r="36" spans="7:13" x14ac:dyDescent="0.25">
      <c r="G36" s="3">
        <v>8</v>
      </c>
      <c r="H36" s="3">
        <v>62.982554150485896</v>
      </c>
      <c r="I36" s="3">
        <v>-6.9825541504858961</v>
      </c>
      <c r="J36" s="3">
        <v>-1.3720075961625384</v>
      </c>
      <c r="L36" s="3">
        <v>50.000000000000007</v>
      </c>
      <c r="M36" s="3">
        <v>76</v>
      </c>
    </row>
    <row r="37" spans="7:13" x14ac:dyDescent="0.25">
      <c r="G37" s="3">
        <v>9</v>
      </c>
      <c r="H37" s="3">
        <v>82.194569310720851</v>
      </c>
      <c r="I37" s="3">
        <v>4.8054306892791487</v>
      </c>
      <c r="J37" s="3">
        <v>0.94422288269182719</v>
      </c>
      <c r="L37" s="3">
        <v>56.666666666666671</v>
      </c>
      <c r="M37" s="3">
        <v>76</v>
      </c>
    </row>
    <row r="38" spans="7:13" x14ac:dyDescent="0.25">
      <c r="G38" s="3">
        <v>10</v>
      </c>
      <c r="H38" s="3">
        <v>70.674301224121578</v>
      </c>
      <c r="I38" s="3">
        <v>-5.674301224121578</v>
      </c>
      <c r="J38" s="3">
        <v>-1.1149479423467767</v>
      </c>
      <c r="L38" s="3">
        <v>63.333333333333336</v>
      </c>
      <c r="M38" s="3">
        <v>76</v>
      </c>
    </row>
    <row r="39" spans="7:13" x14ac:dyDescent="0.25">
      <c r="G39" s="3">
        <v>11</v>
      </c>
      <c r="H39" s="3">
        <v>92.879144134568691</v>
      </c>
      <c r="I39" s="3">
        <v>-3.8791441345686906</v>
      </c>
      <c r="J39" s="3">
        <v>-0.76221610381170368</v>
      </c>
      <c r="L39" s="3">
        <v>70</v>
      </c>
      <c r="M39" s="3">
        <v>78</v>
      </c>
    </row>
    <row r="40" spans="7:13" x14ac:dyDescent="0.25">
      <c r="G40" s="3">
        <v>12</v>
      </c>
      <c r="H40" s="3">
        <v>79.654240527877576</v>
      </c>
      <c r="I40" s="3">
        <v>-12.654240527877576</v>
      </c>
      <c r="J40" s="3">
        <v>-2.486441745204043</v>
      </c>
      <c r="L40" s="3">
        <v>76.666666666666671</v>
      </c>
      <c r="M40" s="3">
        <v>79</v>
      </c>
    </row>
    <row r="41" spans="7:13" x14ac:dyDescent="0.25">
      <c r="G41" s="3">
        <v>13</v>
      </c>
      <c r="H41" s="3">
        <v>72.674618358539902</v>
      </c>
      <c r="I41" s="3">
        <v>3.3253816414600976</v>
      </c>
      <c r="J41" s="3">
        <v>0.6534068728855067</v>
      </c>
      <c r="L41" s="3">
        <v>83.333333333333329</v>
      </c>
      <c r="M41" s="3">
        <v>87</v>
      </c>
    </row>
    <row r="42" spans="7:13" x14ac:dyDescent="0.25">
      <c r="G42" s="3">
        <v>14</v>
      </c>
      <c r="H42" s="3">
        <v>64.702485573408396</v>
      </c>
      <c r="I42" s="3">
        <v>2.2975144265916043</v>
      </c>
      <c r="J42" s="3">
        <v>0.45144042962521769</v>
      </c>
      <c r="L42" s="3">
        <v>90</v>
      </c>
      <c r="M42" s="3">
        <v>89</v>
      </c>
    </row>
    <row r="43" spans="7:13" ht="15.75" thickBot="1" x14ac:dyDescent="0.3">
      <c r="G43" s="4">
        <v>15</v>
      </c>
      <c r="H43" s="4">
        <v>68.149268344108989</v>
      </c>
      <c r="I43" s="4">
        <v>2.8507316558910105</v>
      </c>
      <c r="J43" s="4">
        <v>0.5601425212336244</v>
      </c>
      <c r="L43" s="4">
        <v>96.666666666666671</v>
      </c>
      <c r="M43" s="4">
        <v>89</v>
      </c>
    </row>
  </sheetData>
  <sortState ref="M29:M43">
    <sortCondition ref="M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E19" workbookViewId="0">
      <selection activeCell="N23" sqref="N23"/>
    </sheetView>
  </sheetViews>
  <sheetFormatPr defaultRowHeight="15" x14ac:dyDescent="0.25"/>
  <cols>
    <col min="10" max="10" width="18" bestFit="1" customWidth="1"/>
    <col min="11" max="11" width="12.7109375" bestFit="1" customWidth="1"/>
    <col min="12" max="12" width="14.5703125" bestFit="1" customWidth="1"/>
    <col min="13" max="13" width="12.7109375" bestFit="1" customWidth="1"/>
    <col min="14" max="14" width="12" bestFit="1" customWidth="1"/>
    <col min="15" max="15" width="13.42578125" bestFit="1" customWidth="1"/>
    <col min="16" max="18" width="12.7109375" bestFit="1" customWidth="1"/>
  </cols>
  <sheetData>
    <row r="1" spans="1:15" x14ac:dyDescent="0.25">
      <c r="A1" s="1" t="s">
        <v>129</v>
      </c>
      <c r="B1" s="1" t="s">
        <v>130</v>
      </c>
      <c r="C1" s="1" t="s">
        <v>131</v>
      </c>
      <c r="D1" s="1" t="s">
        <v>126</v>
      </c>
      <c r="E1" s="1" t="s">
        <v>127</v>
      </c>
      <c r="F1" s="1" t="s">
        <v>128</v>
      </c>
    </row>
    <row r="2" spans="1:15" x14ac:dyDescent="0.25">
      <c r="A2" s="1">
        <v>1292</v>
      </c>
      <c r="B2" s="1">
        <v>12</v>
      </c>
      <c r="C2" s="1">
        <v>220</v>
      </c>
      <c r="D2" s="1">
        <v>220</v>
      </c>
      <c r="E2" s="1">
        <v>11987</v>
      </c>
      <c r="F2" s="1">
        <v>60</v>
      </c>
    </row>
    <row r="3" spans="1:15" x14ac:dyDescent="0.25">
      <c r="A3" s="1">
        <v>1234</v>
      </c>
      <c r="B3" s="1">
        <v>11</v>
      </c>
      <c r="C3" s="1">
        <v>298</v>
      </c>
      <c r="D3" s="1">
        <v>298</v>
      </c>
      <c r="E3" s="1">
        <v>8976</v>
      </c>
      <c r="F3" s="1">
        <v>58</v>
      </c>
      <c r="J3" t="s">
        <v>96</v>
      </c>
    </row>
    <row r="4" spans="1:15" ht="15.75" thickBot="1" x14ac:dyDescent="0.3">
      <c r="A4" s="1">
        <v>1254</v>
      </c>
      <c r="B4" s="1">
        <v>12</v>
      </c>
      <c r="C4" s="1">
        <v>276</v>
      </c>
      <c r="D4" s="1">
        <v>276</v>
      </c>
      <c r="E4" s="1">
        <v>8720</v>
      </c>
      <c r="F4" s="1">
        <v>20</v>
      </c>
    </row>
    <row r="5" spans="1:15" x14ac:dyDescent="0.25">
      <c r="A5" s="1">
        <v>1983</v>
      </c>
      <c r="B5" s="1">
        <v>16</v>
      </c>
      <c r="C5" s="1">
        <v>190</v>
      </c>
      <c r="D5" s="1">
        <v>190</v>
      </c>
      <c r="E5" s="1">
        <v>19876</v>
      </c>
      <c r="F5" s="1">
        <v>729</v>
      </c>
      <c r="J5" s="38" t="s">
        <v>97</v>
      </c>
      <c r="K5" s="38"/>
    </row>
    <row r="6" spans="1:15" x14ac:dyDescent="0.25">
      <c r="A6" s="1">
        <v>1678</v>
      </c>
      <c r="B6" s="1">
        <v>13</v>
      </c>
      <c r="C6" s="1">
        <v>276</v>
      </c>
      <c r="D6" s="1">
        <v>276</v>
      </c>
      <c r="E6" s="1">
        <v>2342</v>
      </c>
      <c r="F6" s="1">
        <v>305</v>
      </c>
      <c r="J6" s="3" t="s">
        <v>98</v>
      </c>
      <c r="K6" s="3">
        <v>0.98394610809882965</v>
      </c>
    </row>
    <row r="7" spans="1:15" x14ac:dyDescent="0.25">
      <c r="A7" s="1">
        <v>1876</v>
      </c>
      <c r="B7" s="1">
        <v>14</v>
      </c>
      <c r="C7" s="1">
        <v>230</v>
      </c>
      <c r="D7" s="1">
        <v>230</v>
      </c>
      <c r="E7" s="1">
        <v>1456</v>
      </c>
      <c r="F7" s="1">
        <v>198</v>
      </c>
      <c r="J7" s="3" t="s">
        <v>99</v>
      </c>
      <c r="K7" s="3">
        <v>0.9681499436428338</v>
      </c>
    </row>
    <row r="8" spans="1:15" x14ac:dyDescent="0.25">
      <c r="A8" s="1">
        <v>2387</v>
      </c>
      <c r="B8" s="1">
        <v>18</v>
      </c>
      <c r="C8" s="1">
        <v>311</v>
      </c>
      <c r="D8" s="1">
        <v>311</v>
      </c>
      <c r="E8" s="1">
        <v>2135</v>
      </c>
      <c r="F8" s="1">
        <v>511</v>
      </c>
      <c r="J8" s="3" t="s">
        <v>100</v>
      </c>
      <c r="K8" s="3">
        <v>0.86565901405840973</v>
      </c>
    </row>
    <row r="9" spans="1:15" x14ac:dyDescent="0.25">
      <c r="A9" s="1">
        <v>1234</v>
      </c>
      <c r="B9" s="1">
        <v>10</v>
      </c>
      <c r="C9" s="1">
        <v>325</v>
      </c>
      <c r="D9" s="1">
        <v>325</v>
      </c>
      <c r="E9" s="1">
        <v>1238</v>
      </c>
      <c r="F9" s="1">
        <v>1153</v>
      </c>
      <c r="J9" s="3" t="s">
        <v>101</v>
      </c>
      <c r="K9" s="3">
        <v>94.048923632276555</v>
      </c>
    </row>
    <row r="10" spans="1:15" ht="15.75" thickBot="1" x14ac:dyDescent="0.3">
      <c r="A10" s="1">
        <v>1365</v>
      </c>
      <c r="B10" s="1">
        <v>11</v>
      </c>
      <c r="C10" s="1">
        <v>368</v>
      </c>
      <c r="D10" s="1">
        <v>368</v>
      </c>
      <c r="E10" s="1">
        <v>1243</v>
      </c>
      <c r="F10" s="1">
        <v>131</v>
      </c>
      <c r="J10" s="4" t="s">
        <v>6</v>
      </c>
      <c r="K10" s="4">
        <v>16</v>
      </c>
    </row>
    <row r="11" spans="1:15" x14ac:dyDescent="0.25">
      <c r="A11" s="1">
        <v>2354</v>
      </c>
      <c r="B11" s="1">
        <v>18</v>
      </c>
      <c r="C11" s="1">
        <v>143</v>
      </c>
      <c r="D11" s="1">
        <v>143</v>
      </c>
      <c r="E11" s="1">
        <v>2313</v>
      </c>
      <c r="F11" s="1">
        <v>989</v>
      </c>
    </row>
    <row r="12" spans="1:15" ht="15.75" thickBot="1" x14ac:dyDescent="0.3">
      <c r="A12" s="1">
        <v>1243</v>
      </c>
      <c r="B12" s="1">
        <v>9</v>
      </c>
      <c r="C12" s="1">
        <v>109</v>
      </c>
      <c r="D12" s="1">
        <v>109</v>
      </c>
      <c r="E12" s="1">
        <v>1215</v>
      </c>
      <c r="F12" s="1">
        <v>1111</v>
      </c>
      <c r="J12" t="s">
        <v>65</v>
      </c>
    </row>
    <row r="13" spans="1:15" x14ac:dyDescent="0.25">
      <c r="A13" s="1">
        <v>2345</v>
      </c>
      <c r="B13" s="1">
        <v>18</v>
      </c>
      <c r="C13" s="1">
        <v>215</v>
      </c>
      <c r="D13" s="1">
        <v>215</v>
      </c>
      <c r="E13" s="1">
        <v>163</v>
      </c>
      <c r="F13" s="1">
        <v>1102</v>
      </c>
      <c r="J13" s="5"/>
      <c r="K13" s="5" t="s">
        <v>9</v>
      </c>
      <c r="L13" s="5" t="s">
        <v>67</v>
      </c>
      <c r="M13" s="5" t="s">
        <v>68</v>
      </c>
      <c r="N13" s="5" t="s">
        <v>16</v>
      </c>
      <c r="O13" s="5" t="s">
        <v>105</v>
      </c>
    </row>
    <row r="14" spans="1:15" x14ac:dyDescent="0.25">
      <c r="A14" s="1">
        <v>1342</v>
      </c>
      <c r="B14" s="1">
        <v>11</v>
      </c>
      <c r="C14" s="1">
        <v>160</v>
      </c>
      <c r="D14" s="1">
        <v>160</v>
      </c>
      <c r="E14" s="1">
        <v>9808</v>
      </c>
      <c r="F14" s="1">
        <v>1003</v>
      </c>
      <c r="J14" s="3" t="s">
        <v>102</v>
      </c>
      <c r="K14" s="3">
        <v>5</v>
      </c>
      <c r="L14" s="3">
        <v>2957554.5495997122</v>
      </c>
      <c r="M14" s="3">
        <v>591510.9099199425</v>
      </c>
      <c r="N14" s="3">
        <v>83.592076420887054</v>
      </c>
      <c r="O14" s="3">
        <v>7.9339458087769329E-8</v>
      </c>
    </row>
    <row r="15" spans="1:15" x14ac:dyDescent="0.25">
      <c r="A15" s="1">
        <v>1235</v>
      </c>
      <c r="B15" s="1">
        <v>11</v>
      </c>
      <c r="C15" s="1">
        <v>543</v>
      </c>
      <c r="D15" s="1">
        <v>543</v>
      </c>
      <c r="E15" s="1">
        <v>706</v>
      </c>
      <c r="F15" s="1">
        <v>107</v>
      </c>
      <c r="J15" s="3" t="s">
        <v>103</v>
      </c>
      <c r="K15" s="3">
        <v>11</v>
      </c>
      <c r="L15" s="3">
        <v>97297.200400287664</v>
      </c>
      <c r="M15" s="3">
        <v>8845.2000363897878</v>
      </c>
      <c r="N15" s="3"/>
      <c r="O15" s="3"/>
    </row>
    <row r="16" spans="1:15" ht="15.75" thickBot="1" x14ac:dyDescent="0.3">
      <c r="A16" s="1">
        <v>1243</v>
      </c>
      <c r="B16" s="1">
        <v>11</v>
      </c>
      <c r="C16" s="1">
        <v>24</v>
      </c>
      <c r="D16" s="1">
        <v>24</v>
      </c>
      <c r="E16" s="1">
        <v>973</v>
      </c>
      <c r="F16" s="1">
        <v>8</v>
      </c>
      <c r="J16" s="4" t="s">
        <v>73</v>
      </c>
      <c r="K16" s="4">
        <v>16</v>
      </c>
      <c r="L16" s="4">
        <v>3054851.75</v>
      </c>
      <c r="M16" s="4"/>
      <c r="N16" s="4"/>
      <c r="O16" s="4"/>
    </row>
    <row r="17" spans="1:18" ht="15.75" thickBot="1" x14ac:dyDescent="0.3">
      <c r="A17" s="1">
        <v>1293</v>
      </c>
      <c r="B17" s="1">
        <v>12</v>
      </c>
      <c r="C17" s="1">
        <v>19</v>
      </c>
      <c r="D17" s="1">
        <v>19</v>
      </c>
      <c r="E17" s="1">
        <v>169</v>
      </c>
      <c r="F17" s="1">
        <v>50</v>
      </c>
    </row>
    <row r="18" spans="1:18" x14ac:dyDescent="0.25">
      <c r="J18" s="5"/>
      <c r="K18" s="5" t="s">
        <v>106</v>
      </c>
      <c r="L18" s="5" t="s">
        <v>101</v>
      </c>
      <c r="M18" s="5" t="s">
        <v>10</v>
      </c>
      <c r="N18" s="5" t="s">
        <v>69</v>
      </c>
      <c r="O18" s="5" t="s">
        <v>107</v>
      </c>
      <c r="P18" s="5" t="s">
        <v>108</v>
      </c>
      <c r="Q18" s="5" t="s">
        <v>109</v>
      </c>
      <c r="R18" s="5" t="s">
        <v>110</v>
      </c>
    </row>
    <row r="19" spans="1:18" x14ac:dyDescent="0.25">
      <c r="J19" s="3" t="s">
        <v>104</v>
      </c>
      <c r="K19" s="3">
        <v>-305.82493926388838</v>
      </c>
      <c r="L19" s="3">
        <v>119.85533747405121</v>
      </c>
      <c r="M19" s="3">
        <v>-2.551617188763911</v>
      </c>
      <c r="N19" s="3">
        <v>2.6917467301242944E-2</v>
      </c>
      <c r="O19" s="3">
        <v>-569.62475840205025</v>
      </c>
      <c r="P19" s="3">
        <v>-42.02512012572646</v>
      </c>
      <c r="Q19" s="3">
        <v>-569.62475840205025</v>
      </c>
      <c r="R19" s="3">
        <v>-42.02512012572646</v>
      </c>
    </row>
    <row r="20" spans="1:18" x14ac:dyDescent="0.25">
      <c r="J20" s="3" t="s">
        <v>130</v>
      </c>
      <c r="K20" s="3">
        <v>141.60774441482823</v>
      </c>
      <c r="L20" s="3">
        <v>8.4570029183150268</v>
      </c>
      <c r="M20" s="3">
        <v>16.744436035153001</v>
      </c>
      <c r="N20" s="3">
        <v>3.561260405725065E-9</v>
      </c>
      <c r="O20" s="3">
        <v>122.99400649276518</v>
      </c>
      <c r="P20" s="3">
        <v>160.22148233689128</v>
      </c>
      <c r="Q20" s="3">
        <v>122.99400649276518</v>
      </c>
      <c r="R20" s="3">
        <v>160.22148233689128</v>
      </c>
    </row>
    <row r="21" spans="1:18" x14ac:dyDescent="0.25">
      <c r="J21" s="3" t="s">
        <v>131</v>
      </c>
      <c r="K21" s="3">
        <v>8.3759280929305624E-2</v>
      </c>
      <c r="L21" s="3">
        <v>0.18792104463322196</v>
      </c>
      <c r="M21" s="3">
        <v>0.44571527948231771</v>
      </c>
      <c r="N21" s="3">
        <v>0.66444805100081605</v>
      </c>
      <c r="O21" s="3">
        <v>-0.32985214957733433</v>
      </c>
      <c r="P21" s="3">
        <v>0.49737071143594558</v>
      </c>
      <c r="Q21" s="3">
        <v>-0.32985214957733433</v>
      </c>
      <c r="R21" s="3">
        <v>0.49737071143594558</v>
      </c>
    </row>
    <row r="22" spans="1:18" x14ac:dyDescent="0.25">
      <c r="J22" s="3" t="s">
        <v>126</v>
      </c>
      <c r="K22" s="3">
        <v>0</v>
      </c>
      <c r="L22" s="3">
        <v>0</v>
      </c>
      <c r="M22" s="3">
        <v>65535</v>
      </c>
      <c r="N22" s="3" t="e">
        <v>#NUM!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25">
      <c r="J23" s="3" t="s">
        <v>127</v>
      </c>
      <c r="K23" s="3">
        <v>-7.3611857224668668E-3</v>
      </c>
      <c r="L23" s="3">
        <v>4.3155886948206571E-3</v>
      </c>
      <c r="M23" s="3">
        <v>-1.7057199476171989</v>
      </c>
      <c r="N23" s="3" t="e">
        <v>#NUM!</v>
      </c>
      <c r="O23" s="3">
        <v>-1.6859732396826376E-2</v>
      </c>
      <c r="P23" s="3">
        <v>2.1373609518926424E-3</v>
      </c>
      <c r="Q23" s="3">
        <v>-1.6859732396826376E-2</v>
      </c>
      <c r="R23" s="3">
        <v>2.1373609518926424E-3</v>
      </c>
    </row>
    <row r="24" spans="1:18" ht="15.75" thickBot="1" x14ac:dyDescent="0.3">
      <c r="J24" s="4" t="s">
        <v>128</v>
      </c>
      <c r="K24" s="4">
        <v>0.15495984301514334</v>
      </c>
      <c r="L24" s="4">
        <v>5.5225890454304552E-2</v>
      </c>
      <c r="M24" s="4">
        <v>2.8059274688085192</v>
      </c>
      <c r="N24" s="4">
        <v>1.7092577010041743E-2</v>
      </c>
      <c r="O24" s="4">
        <v>3.3408477672372552E-2</v>
      </c>
      <c r="P24" s="4">
        <v>0.27651120835791415</v>
      </c>
      <c r="Q24" s="4">
        <v>3.3408477672372552E-2</v>
      </c>
      <c r="R24" s="4">
        <v>0.27651120835791415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C28" workbookViewId="0">
      <selection activeCell="H8" sqref="H8"/>
    </sheetView>
  </sheetViews>
  <sheetFormatPr defaultRowHeight="15" x14ac:dyDescent="0.25"/>
  <cols>
    <col min="3" max="3" width="11.28515625" bestFit="1" customWidth="1"/>
    <col min="4" max="4" width="16.42578125" bestFit="1" customWidth="1"/>
    <col min="8" max="8" width="19" bestFit="1" customWidth="1"/>
    <col min="10" max="10" width="10.140625" bestFit="1" customWidth="1"/>
    <col min="11" max="11" width="14.140625" bestFit="1" customWidth="1"/>
    <col min="12" max="12" width="13.28515625" bestFit="1" customWidth="1"/>
  </cols>
  <sheetData>
    <row r="1" spans="1:15" x14ac:dyDescent="0.25">
      <c r="H1" s="6" t="s">
        <v>157</v>
      </c>
      <c r="I1" s="6" t="s">
        <v>158</v>
      </c>
      <c r="J1" s="6" t="s">
        <v>159</v>
      </c>
      <c r="K1" s="6" t="s">
        <v>160</v>
      </c>
      <c r="L1" s="6" t="s">
        <v>161</v>
      </c>
    </row>
    <row r="2" spans="1:15" ht="15.75" thickBot="1" x14ac:dyDescent="0.3">
      <c r="H2" s="1" t="s">
        <v>151</v>
      </c>
      <c r="I2" s="1" t="s">
        <v>152</v>
      </c>
      <c r="J2" s="1" t="s">
        <v>153</v>
      </c>
      <c r="K2" s="1">
        <v>2.0099999999999998</v>
      </c>
      <c r="L2" s="1">
        <v>1.95</v>
      </c>
    </row>
    <row r="3" spans="1:15" ht="15.75" thickBot="1" x14ac:dyDescent="0.3">
      <c r="B3" s="23"/>
      <c r="C3" s="41" t="s">
        <v>138</v>
      </c>
      <c r="D3" s="42" t="s">
        <v>137</v>
      </c>
      <c r="E3" s="41" t="s">
        <v>136</v>
      </c>
      <c r="F3" s="12"/>
      <c r="G3" s="12"/>
      <c r="H3" s="1" t="s">
        <v>151</v>
      </c>
      <c r="I3" s="1" t="s">
        <v>154</v>
      </c>
      <c r="J3" s="1" t="s">
        <v>155</v>
      </c>
      <c r="K3" s="1">
        <v>2.08</v>
      </c>
      <c r="L3" s="1">
        <v>2.04</v>
      </c>
    </row>
    <row r="4" spans="1:15" x14ac:dyDescent="0.25">
      <c r="B4" s="20" t="s">
        <v>132</v>
      </c>
      <c r="C4" s="20">
        <v>65</v>
      </c>
      <c r="D4" s="39">
        <v>80</v>
      </c>
      <c r="E4" s="20">
        <v>84</v>
      </c>
      <c r="F4" s="12"/>
      <c r="G4" s="12"/>
      <c r="H4" s="1" t="s">
        <v>151</v>
      </c>
      <c r="I4" s="1" t="s">
        <v>154</v>
      </c>
      <c r="J4" s="1" t="s">
        <v>153</v>
      </c>
      <c r="K4" s="1">
        <v>2.0699999999999998</v>
      </c>
      <c r="L4" s="1">
        <v>1.9</v>
      </c>
    </row>
    <row r="5" spans="1:15" ht="15.75" thickBot="1" x14ac:dyDescent="0.3">
      <c r="B5" s="22"/>
      <c r="C5" s="22">
        <v>65</v>
      </c>
      <c r="D5" s="17">
        <v>81</v>
      </c>
      <c r="E5" s="22">
        <v>85</v>
      </c>
      <c r="F5" s="12"/>
      <c r="G5" s="12"/>
      <c r="H5" s="1" t="s">
        <v>151</v>
      </c>
      <c r="I5" s="1" t="s">
        <v>152</v>
      </c>
      <c r="J5" s="1" t="s">
        <v>155</v>
      </c>
      <c r="K5" s="1">
        <v>3</v>
      </c>
      <c r="L5" s="1">
        <v>1.98</v>
      </c>
      <c r="M5" s="12"/>
      <c r="N5" s="12"/>
      <c r="O5" s="12"/>
    </row>
    <row r="6" spans="1:15" x14ac:dyDescent="0.25">
      <c r="B6" s="20" t="s">
        <v>133</v>
      </c>
      <c r="C6" s="20">
        <v>75</v>
      </c>
      <c r="D6" s="39">
        <v>83</v>
      </c>
      <c r="E6" s="20">
        <v>85</v>
      </c>
      <c r="F6" s="12"/>
      <c r="G6" s="12"/>
      <c r="H6" s="1" t="s">
        <v>156</v>
      </c>
      <c r="I6" s="1" t="s">
        <v>152</v>
      </c>
      <c r="J6" s="1" t="s">
        <v>155</v>
      </c>
      <c r="K6" s="1">
        <v>4</v>
      </c>
      <c r="L6" s="1">
        <v>3.9</v>
      </c>
      <c r="M6" s="12"/>
      <c r="N6" s="12"/>
      <c r="O6" s="12"/>
    </row>
    <row r="7" spans="1:15" ht="15.75" thickBot="1" x14ac:dyDescent="0.3">
      <c r="B7" s="22"/>
      <c r="C7" s="22">
        <v>80</v>
      </c>
      <c r="D7" s="17">
        <v>85</v>
      </c>
      <c r="E7" s="22">
        <v>86</v>
      </c>
      <c r="F7" s="12"/>
      <c r="G7" s="12"/>
      <c r="H7" s="1" t="s">
        <v>156</v>
      </c>
      <c r="I7" s="1" t="s">
        <v>152</v>
      </c>
      <c r="J7" s="1" t="s">
        <v>153</v>
      </c>
      <c r="K7" s="1">
        <v>4.0199999999999996</v>
      </c>
      <c r="L7" s="1">
        <v>4.0999999999999996</v>
      </c>
      <c r="M7" s="12"/>
      <c r="N7" s="12"/>
      <c r="O7" s="12"/>
    </row>
    <row r="8" spans="1:15" x14ac:dyDescent="0.25">
      <c r="B8" s="20" t="s">
        <v>135</v>
      </c>
      <c r="C8" s="20">
        <v>80</v>
      </c>
      <c r="D8" s="39">
        <v>86</v>
      </c>
      <c r="E8" s="20">
        <v>90</v>
      </c>
      <c r="F8" s="12"/>
      <c r="G8" s="12"/>
      <c r="H8" s="1" t="s">
        <v>156</v>
      </c>
      <c r="I8" s="1" t="s">
        <v>154</v>
      </c>
      <c r="J8" s="1" t="s">
        <v>153</v>
      </c>
      <c r="K8" s="1">
        <v>4.0199999999999996</v>
      </c>
      <c r="L8" s="1">
        <v>3.8</v>
      </c>
      <c r="M8" s="12"/>
      <c r="N8" s="12"/>
      <c r="O8" s="12"/>
    </row>
    <row r="9" spans="1:15" ht="15.75" thickBot="1" x14ac:dyDescent="0.3">
      <c r="B9" s="22"/>
      <c r="C9" s="22">
        <v>85</v>
      </c>
      <c r="D9" s="17">
        <v>87</v>
      </c>
      <c r="E9" s="22">
        <v>90</v>
      </c>
      <c r="F9" s="12"/>
      <c r="G9" s="12"/>
      <c r="H9" s="1" t="s">
        <v>156</v>
      </c>
      <c r="I9" s="1" t="s">
        <v>154</v>
      </c>
      <c r="J9" s="1" t="s">
        <v>155</v>
      </c>
      <c r="K9" s="1">
        <v>4.05</v>
      </c>
      <c r="L9" s="1">
        <v>4.3</v>
      </c>
      <c r="M9" s="12"/>
      <c r="N9" s="12"/>
      <c r="O9" s="12"/>
    </row>
    <row r="10" spans="1:15" x14ac:dyDescent="0.25">
      <c r="B10" s="20" t="s">
        <v>134</v>
      </c>
      <c r="C10" s="20">
        <v>85</v>
      </c>
      <c r="D10" s="39">
        <v>89</v>
      </c>
      <c r="E10" s="20">
        <v>92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thickBot="1" x14ac:dyDescent="0.3">
      <c r="B11" s="22"/>
      <c r="C11" s="22">
        <v>88</v>
      </c>
      <c r="D11" s="17">
        <v>90</v>
      </c>
      <c r="E11" s="22">
        <v>92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thickBot="1" x14ac:dyDescent="0.3">
      <c r="A13" t="s">
        <v>139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thickBot="1" x14ac:dyDescent="0.3">
      <c r="B14" s="23"/>
      <c r="C14" s="23">
        <v>500</v>
      </c>
      <c r="D14" s="23">
        <v>550</v>
      </c>
      <c r="E14" s="23">
        <v>600</v>
      </c>
      <c r="F14" s="43" t="s">
        <v>73</v>
      </c>
      <c r="G14" s="12"/>
      <c r="H14" s="1"/>
      <c r="I14" s="2" t="s">
        <v>174</v>
      </c>
      <c r="J14" s="2" t="s">
        <v>162</v>
      </c>
      <c r="K14" s="1" t="s">
        <v>163</v>
      </c>
      <c r="L14" s="1" t="s">
        <v>164</v>
      </c>
      <c r="M14" s="12"/>
      <c r="N14" s="12"/>
      <c r="O14" s="12"/>
    </row>
    <row r="15" spans="1:15" ht="15.75" thickBot="1" x14ac:dyDescent="0.3">
      <c r="B15" s="23">
        <v>1</v>
      </c>
      <c r="C15" s="23">
        <f>C4+C5</f>
        <v>130</v>
      </c>
      <c r="D15" s="23">
        <f>D4+D5</f>
        <v>161</v>
      </c>
      <c r="E15" s="23">
        <f>E4+E5</f>
        <v>169</v>
      </c>
      <c r="F15" s="43">
        <f>C15+D15+E15</f>
        <v>460</v>
      </c>
      <c r="H15" s="1" t="s">
        <v>165</v>
      </c>
      <c r="I15" s="1">
        <v>117</v>
      </c>
      <c r="J15" s="1">
        <v>106</v>
      </c>
      <c r="K15" s="1">
        <v>114</v>
      </c>
      <c r="L15" s="1">
        <v>109</v>
      </c>
      <c r="M15" s="12"/>
      <c r="N15" s="12"/>
      <c r="O15" s="12"/>
    </row>
    <row r="16" spans="1:15" ht="15.75" thickBot="1" x14ac:dyDescent="0.3">
      <c r="B16" s="23">
        <v>2</v>
      </c>
      <c r="C16" s="23">
        <f>C7+C6</f>
        <v>155</v>
      </c>
      <c r="D16" s="23">
        <f>D6+D7</f>
        <v>168</v>
      </c>
      <c r="E16" s="23">
        <f>E6+E7</f>
        <v>171</v>
      </c>
      <c r="F16" s="43">
        <f t="shared" ref="F16:F18" si="0">C16+D16+E16</f>
        <v>494</v>
      </c>
      <c r="H16" s="1" t="s">
        <v>166</v>
      </c>
      <c r="I16" s="1">
        <v>120</v>
      </c>
      <c r="J16" s="1">
        <v>117</v>
      </c>
      <c r="K16" s="1">
        <v>114</v>
      </c>
      <c r="L16" s="1">
        <v>114</v>
      </c>
      <c r="M16" s="12"/>
      <c r="N16" s="12"/>
      <c r="O16" s="12"/>
    </row>
    <row r="17" spans="2:12" ht="15.75" thickBot="1" x14ac:dyDescent="0.3">
      <c r="B17" s="23">
        <v>3</v>
      </c>
      <c r="C17" s="23">
        <f>C8+C9</f>
        <v>165</v>
      </c>
      <c r="D17" s="23">
        <f>D9+D8</f>
        <v>173</v>
      </c>
      <c r="E17" s="23">
        <f>E8+E9</f>
        <v>180</v>
      </c>
      <c r="F17" s="43">
        <f t="shared" si="0"/>
        <v>518</v>
      </c>
      <c r="H17" s="1" t="s">
        <v>167</v>
      </c>
      <c r="I17" s="1">
        <v>111</v>
      </c>
      <c r="J17" s="1">
        <v>114</v>
      </c>
      <c r="K17" s="1">
        <v>117</v>
      </c>
      <c r="L17" s="1">
        <v>106</v>
      </c>
    </row>
    <row r="18" spans="2:12" ht="15.75" thickBot="1" x14ac:dyDescent="0.3">
      <c r="B18" s="23">
        <v>4</v>
      </c>
      <c r="C18" s="23">
        <f>C9+C10</f>
        <v>170</v>
      </c>
      <c r="D18" s="23">
        <f>D10+D9</f>
        <v>176</v>
      </c>
      <c r="E18" s="23">
        <f>E10+E11</f>
        <v>184</v>
      </c>
      <c r="F18" s="43">
        <f t="shared" si="0"/>
        <v>530</v>
      </c>
      <c r="H18" s="1" t="s">
        <v>168</v>
      </c>
      <c r="I18" s="1">
        <v>108</v>
      </c>
      <c r="J18" s="1">
        <v>112</v>
      </c>
      <c r="K18" s="1">
        <v>121</v>
      </c>
      <c r="L18" s="1">
        <v>98</v>
      </c>
    </row>
    <row r="19" spans="2:12" ht="15.75" thickBot="1" x14ac:dyDescent="0.3">
      <c r="B19" s="23" t="s">
        <v>73</v>
      </c>
      <c r="C19" s="23">
        <f>C15+C16+C17+C18</f>
        <v>620</v>
      </c>
      <c r="D19" s="23">
        <f t="shared" ref="D19:E19" si="1">D15+D16+D17+D18</f>
        <v>678</v>
      </c>
      <c r="E19" s="23">
        <f t="shared" si="1"/>
        <v>704</v>
      </c>
      <c r="F19" s="43">
        <f>F15+F16+F17+F18</f>
        <v>2002</v>
      </c>
      <c r="H19" s="1" t="s">
        <v>169</v>
      </c>
      <c r="I19" s="1">
        <v>73</v>
      </c>
      <c r="J19" s="1">
        <v>97</v>
      </c>
      <c r="K19" s="1">
        <v>38</v>
      </c>
      <c r="L19" s="1">
        <v>75</v>
      </c>
    </row>
    <row r="20" spans="2:12" x14ac:dyDescent="0.25">
      <c r="B20" s="12"/>
      <c r="C20" s="12"/>
      <c r="D20" s="12"/>
      <c r="E20" s="12"/>
      <c r="F20" s="12"/>
      <c r="H20" s="1" t="s">
        <v>170</v>
      </c>
      <c r="I20" s="1">
        <v>81</v>
      </c>
      <c r="J20" s="1">
        <v>117</v>
      </c>
      <c r="K20" s="1">
        <v>58</v>
      </c>
      <c r="L20" s="1">
        <v>105</v>
      </c>
    </row>
    <row r="23" spans="2:12" x14ac:dyDescent="0.25">
      <c r="H23" t="s">
        <v>171</v>
      </c>
      <c r="L23" t="s">
        <v>176</v>
      </c>
    </row>
    <row r="24" spans="2:12" x14ac:dyDescent="0.25">
      <c r="H24" t="s">
        <v>174</v>
      </c>
      <c r="I24">
        <f>I15+I16+I17+I18+I19+I20</f>
        <v>610</v>
      </c>
      <c r="J24">
        <f>I24+I25</f>
        <v>1273</v>
      </c>
      <c r="K24">
        <f>J24+J25</f>
        <v>2442</v>
      </c>
      <c r="L24" t="s">
        <v>174</v>
      </c>
    </row>
    <row r="25" spans="2:12" x14ac:dyDescent="0.25">
      <c r="H25" t="s">
        <v>172</v>
      </c>
      <c r="I25">
        <f>J15+J16+J17+J18+J19+J20</f>
        <v>663</v>
      </c>
      <c r="J25">
        <f>I26+I27</f>
        <v>1169</v>
      </c>
      <c r="K25">
        <f>J26+J27</f>
        <v>98</v>
      </c>
      <c r="L25" t="s">
        <v>162</v>
      </c>
    </row>
    <row r="26" spans="2:12" x14ac:dyDescent="0.25">
      <c r="H26" t="s">
        <v>173</v>
      </c>
      <c r="I26">
        <f>K15+K16+K17+K18+K19+K20</f>
        <v>562</v>
      </c>
      <c r="J26">
        <f>I25-I24</f>
        <v>53</v>
      </c>
      <c r="K26">
        <f>J25-J24</f>
        <v>-104</v>
      </c>
      <c r="L26" t="s">
        <v>163</v>
      </c>
    </row>
    <row r="27" spans="2:12" x14ac:dyDescent="0.25">
      <c r="H27" t="s">
        <v>175</v>
      </c>
      <c r="I27">
        <f>L15+L16+L17+L18+L19+L20</f>
        <v>607</v>
      </c>
      <c r="J27">
        <f>I27-I26</f>
        <v>45</v>
      </c>
      <c r="K27">
        <f>J27-J26</f>
        <v>-8</v>
      </c>
      <c r="L27" t="s">
        <v>164</v>
      </c>
    </row>
    <row r="31" spans="2:12" x14ac:dyDescent="0.25">
      <c r="C31" s="8" t="s">
        <v>177</v>
      </c>
      <c r="D31" t="s">
        <v>178</v>
      </c>
    </row>
    <row r="32" spans="2:12" x14ac:dyDescent="0.25">
      <c r="C32">
        <v>1.6</v>
      </c>
      <c r="D32" t="e">
        <v>#N/A</v>
      </c>
      <c r="E32" t="e">
        <v>#N/A</v>
      </c>
    </row>
    <row r="33" spans="3:5" x14ac:dyDescent="0.25">
      <c r="C33">
        <v>0.8</v>
      </c>
      <c r="D33">
        <f>C32</f>
        <v>1.6</v>
      </c>
      <c r="E33" t="e">
        <v>#N/A</v>
      </c>
    </row>
    <row r="34" spans="3:5" x14ac:dyDescent="0.25">
      <c r="C34">
        <v>1.2</v>
      </c>
      <c r="D34">
        <f t="shared" ref="D34:D47" si="2">0.9*C33+0.1*D33</f>
        <v>0.88000000000000012</v>
      </c>
      <c r="E34" t="e">
        <v>#N/A</v>
      </c>
    </row>
    <row r="35" spans="3:5" x14ac:dyDescent="0.25">
      <c r="C35">
        <v>0.5</v>
      </c>
      <c r="D35">
        <f t="shared" si="2"/>
        <v>1.1680000000000001</v>
      </c>
      <c r="E35" t="e">
        <v>#N/A</v>
      </c>
    </row>
    <row r="36" spans="3:5" x14ac:dyDescent="0.25">
      <c r="C36">
        <v>0.9</v>
      </c>
      <c r="D36">
        <f t="shared" si="2"/>
        <v>0.56679999999999997</v>
      </c>
      <c r="E36">
        <f t="shared" ref="E36:E47" si="3">SQRT(SUMXMY2(C33:C35,D33:D35)/3)</f>
        <v>0.6294505540548837</v>
      </c>
    </row>
    <row r="37" spans="3:5" x14ac:dyDescent="0.25">
      <c r="C37">
        <v>1.1000000000000001</v>
      </c>
      <c r="D37">
        <f t="shared" si="2"/>
        <v>0.86668000000000001</v>
      </c>
      <c r="E37">
        <f t="shared" si="3"/>
        <v>0.46891585599124291</v>
      </c>
    </row>
    <row r="38" spans="3:5" x14ac:dyDescent="0.25">
      <c r="C38">
        <v>1.1000000000000001</v>
      </c>
      <c r="D38">
        <f t="shared" si="2"/>
        <v>1.0766680000000002</v>
      </c>
      <c r="E38">
        <f t="shared" si="3"/>
        <v>0.45154714128205936</v>
      </c>
    </row>
    <row r="39" spans="3:5" x14ac:dyDescent="0.25">
      <c r="C39">
        <v>0.6</v>
      </c>
      <c r="D39">
        <f t="shared" si="2"/>
        <v>1.0976668000000001</v>
      </c>
      <c r="E39">
        <f t="shared" si="3"/>
        <v>0.23523381603842594</v>
      </c>
    </row>
    <row r="40" spans="3:5" x14ac:dyDescent="0.25">
      <c r="C40">
        <v>1.5</v>
      </c>
      <c r="D40">
        <f t="shared" si="2"/>
        <v>0.64976668000000004</v>
      </c>
      <c r="E40">
        <f t="shared" si="3"/>
        <v>0.31762391201243029</v>
      </c>
    </row>
    <row r="41" spans="3:5" x14ac:dyDescent="0.25">
      <c r="C41">
        <v>0.8</v>
      </c>
      <c r="D41">
        <f t="shared" si="2"/>
        <v>1.414976668</v>
      </c>
      <c r="E41">
        <f t="shared" si="3"/>
        <v>0.56895029791258644</v>
      </c>
    </row>
    <row r="42" spans="3:5" x14ac:dyDescent="0.25">
      <c r="C42">
        <v>0.9</v>
      </c>
      <c r="D42">
        <f t="shared" si="2"/>
        <v>0.86149766680000006</v>
      </c>
      <c r="E42">
        <f t="shared" si="3"/>
        <v>0.67051354558647669</v>
      </c>
    </row>
    <row r="43" spans="3:5" x14ac:dyDescent="0.25">
      <c r="C43">
        <v>1.2</v>
      </c>
      <c r="D43">
        <f t="shared" si="2"/>
        <v>0.89614976668000002</v>
      </c>
      <c r="E43">
        <f t="shared" si="3"/>
        <v>0.60623852024442448</v>
      </c>
    </row>
    <row r="44" spans="3:5" x14ac:dyDescent="0.25">
      <c r="C44">
        <v>1.5</v>
      </c>
      <c r="D44">
        <f t="shared" si="2"/>
        <v>1.169614976668</v>
      </c>
      <c r="E44">
        <f t="shared" si="3"/>
        <v>0.39665421386679034</v>
      </c>
    </row>
    <row r="45" spans="3:5" x14ac:dyDescent="0.25">
      <c r="C45">
        <v>1.3</v>
      </c>
      <c r="D45">
        <f t="shared" si="2"/>
        <v>1.4669614976668002</v>
      </c>
      <c r="E45">
        <f t="shared" si="3"/>
        <v>0.26010360601918381</v>
      </c>
    </row>
    <row r="46" spans="3:5" x14ac:dyDescent="0.25">
      <c r="C46">
        <v>0.8</v>
      </c>
      <c r="D46">
        <f t="shared" si="2"/>
        <v>1.3166961497666803</v>
      </c>
      <c r="E46">
        <f t="shared" si="3"/>
        <v>0.2764991679516387</v>
      </c>
    </row>
    <row r="47" spans="3:5" x14ac:dyDescent="0.25">
      <c r="C47">
        <v>1.2</v>
      </c>
      <c r="D47">
        <f t="shared" si="2"/>
        <v>0.85166961497666815</v>
      </c>
      <c r="E47">
        <f t="shared" si="3"/>
        <v>0.36697198645534185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40" sqref="H40"/>
    </sheetView>
  </sheetViews>
  <sheetFormatPr defaultRowHeight="15" x14ac:dyDescent="0.25"/>
  <cols>
    <col min="1" max="1" width="33.28515625" bestFit="1" customWidth="1"/>
  </cols>
  <sheetData>
    <row r="1" spans="1:5" x14ac:dyDescent="0.25">
      <c r="A1" t="s">
        <v>141</v>
      </c>
    </row>
    <row r="3" spans="1:5" x14ac:dyDescent="0.25">
      <c r="A3" t="s">
        <v>60</v>
      </c>
      <c r="B3" t="s">
        <v>138</v>
      </c>
      <c r="C3" t="s">
        <v>137</v>
      </c>
      <c r="D3" t="s">
        <v>136</v>
      </c>
      <c r="E3" t="s">
        <v>73</v>
      </c>
    </row>
    <row r="4" spans="1:5" ht="15.75" thickBot="1" x14ac:dyDescent="0.3">
      <c r="A4" s="44" t="s">
        <v>132</v>
      </c>
      <c r="B4" s="44"/>
      <c r="C4" s="44"/>
      <c r="D4" s="44"/>
      <c r="E4" s="44"/>
    </row>
    <row r="5" spans="1:5" x14ac:dyDescent="0.25">
      <c r="A5" s="3" t="s">
        <v>62</v>
      </c>
      <c r="B5" s="3">
        <v>2</v>
      </c>
      <c r="C5" s="3">
        <v>2</v>
      </c>
      <c r="D5" s="3">
        <v>2</v>
      </c>
      <c r="E5" s="3">
        <v>6</v>
      </c>
    </row>
    <row r="6" spans="1:5" x14ac:dyDescent="0.25">
      <c r="A6" s="3" t="s">
        <v>63</v>
      </c>
      <c r="B6" s="3">
        <v>130</v>
      </c>
      <c r="C6" s="3">
        <v>161</v>
      </c>
      <c r="D6" s="3">
        <v>169</v>
      </c>
      <c r="E6" s="3">
        <v>460</v>
      </c>
    </row>
    <row r="7" spans="1:5" x14ac:dyDescent="0.25">
      <c r="A7" s="3" t="s">
        <v>64</v>
      </c>
      <c r="B7" s="3">
        <v>65</v>
      </c>
      <c r="C7" s="3">
        <v>80.5</v>
      </c>
      <c r="D7" s="3">
        <v>84.5</v>
      </c>
      <c r="E7" s="3">
        <v>76.666666666666671</v>
      </c>
    </row>
    <row r="8" spans="1:5" x14ac:dyDescent="0.25">
      <c r="A8" s="3" t="s">
        <v>5</v>
      </c>
      <c r="B8" s="3">
        <v>0</v>
      </c>
      <c r="C8" s="3">
        <v>0.5</v>
      </c>
      <c r="D8" s="3">
        <v>0.5</v>
      </c>
      <c r="E8" s="3">
        <v>85.066666666667146</v>
      </c>
    </row>
    <row r="9" spans="1:5" x14ac:dyDescent="0.25">
      <c r="A9" s="3"/>
      <c r="B9" s="3"/>
      <c r="C9" s="3"/>
      <c r="D9" s="3"/>
      <c r="E9" s="3"/>
    </row>
    <row r="10" spans="1:5" ht="15.75" thickBot="1" x14ac:dyDescent="0.3">
      <c r="A10" s="44" t="s">
        <v>133</v>
      </c>
      <c r="B10" s="44"/>
      <c r="C10" s="44"/>
      <c r="D10" s="44"/>
      <c r="E10" s="44"/>
    </row>
    <row r="11" spans="1:5" x14ac:dyDescent="0.25">
      <c r="A11" s="3" t="s">
        <v>62</v>
      </c>
      <c r="B11" s="3">
        <v>2</v>
      </c>
      <c r="C11" s="3">
        <v>2</v>
      </c>
      <c r="D11" s="3">
        <v>2</v>
      </c>
      <c r="E11" s="3">
        <v>6</v>
      </c>
    </row>
    <row r="12" spans="1:5" x14ac:dyDescent="0.25">
      <c r="A12" s="3" t="s">
        <v>63</v>
      </c>
      <c r="B12" s="3">
        <v>155</v>
      </c>
      <c r="C12" s="3">
        <v>168</v>
      </c>
      <c r="D12" s="3">
        <v>171</v>
      </c>
      <c r="E12" s="3">
        <v>494</v>
      </c>
    </row>
    <row r="13" spans="1:5" x14ac:dyDescent="0.25">
      <c r="A13" s="3" t="s">
        <v>64</v>
      </c>
      <c r="B13" s="3">
        <v>77.5</v>
      </c>
      <c r="C13" s="3">
        <v>84</v>
      </c>
      <c r="D13" s="3">
        <v>85.5</v>
      </c>
      <c r="E13" s="3">
        <v>82.333333333333329</v>
      </c>
    </row>
    <row r="14" spans="1:5" x14ac:dyDescent="0.25">
      <c r="A14" s="3" t="s">
        <v>5</v>
      </c>
      <c r="B14" s="3">
        <v>12.5</v>
      </c>
      <c r="C14" s="3">
        <v>2</v>
      </c>
      <c r="D14" s="3">
        <v>0.5</v>
      </c>
      <c r="E14" s="3">
        <v>17.466666666666669</v>
      </c>
    </row>
    <row r="15" spans="1:5" x14ac:dyDescent="0.25">
      <c r="A15" s="3"/>
      <c r="B15" s="3"/>
      <c r="C15" s="3"/>
      <c r="D15" s="3"/>
      <c r="E15" s="3"/>
    </row>
    <row r="16" spans="1:5" ht="15.75" thickBot="1" x14ac:dyDescent="0.3">
      <c r="A16" s="44" t="s">
        <v>135</v>
      </c>
      <c r="B16" s="44"/>
      <c r="C16" s="44"/>
      <c r="D16" s="44"/>
      <c r="E16" s="44"/>
    </row>
    <row r="17" spans="1:6" x14ac:dyDescent="0.25">
      <c r="A17" s="3" t="s">
        <v>62</v>
      </c>
      <c r="B17" s="3">
        <v>2</v>
      </c>
      <c r="C17" s="3">
        <v>2</v>
      </c>
      <c r="D17" s="3">
        <v>2</v>
      </c>
      <c r="E17" s="3">
        <v>6</v>
      </c>
    </row>
    <row r="18" spans="1:6" x14ac:dyDescent="0.25">
      <c r="A18" s="3" t="s">
        <v>63</v>
      </c>
      <c r="B18" s="3">
        <v>165</v>
      </c>
      <c r="C18" s="3">
        <v>173</v>
      </c>
      <c r="D18" s="3">
        <v>180</v>
      </c>
      <c r="E18" s="3">
        <v>518</v>
      </c>
    </row>
    <row r="19" spans="1:6" x14ac:dyDescent="0.25">
      <c r="A19" s="3" t="s">
        <v>64</v>
      </c>
      <c r="B19" s="3">
        <v>82.5</v>
      </c>
      <c r="C19" s="3">
        <v>86.5</v>
      </c>
      <c r="D19" s="3">
        <v>90</v>
      </c>
      <c r="E19" s="3">
        <v>86.333333333333329</v>
      </c>
    </row>
    <row r="20" spans="1:6" x14ac:dyDescent="0.25">
      <c r="A20" s="3" t="s">
        <v>5</v>
      </c>
      <c r="B20" s="3">
        <v>12.5</v>
      </c>
      <c r="C20" s="3">
        <v>0.5</v>
      </c>
      <c r="D20" s="3">
        <v>0</v>
      </c>
      <c r="E20" s="3">
        <v>13.866666666666665</v>
      </c>
    </row>
    <row r="21" spans="1:6" x14ac:dyDescent="0.25">
      <c r="A21" s="3"/>
      <c r="B21" s="3"/>
      <c r="C21" s="3"/>
      <c r="D21" s="3"/>
      <c r="E21" s="3"/>
    </row>
    <row r="22" spans="1:6" ht="15.75" thickBot="1" x14ac:dyDescent="0.3">
      <c r="A22" s="44" t="s">
        <v>134</v>
      </c>
      <c r="B22" s="44"/>
      <c r="C22" s="44"/>
      <c r="D22" s="44"/>
      <c r="E22" s="44"/>
    </row>
    <row r="23" spans="1:6" x14ac:dyDescent="0.25">
      <c r="A23" s="3" t="s">
        <v>62</v>
      </c>
      <c r="B23" s="3">
        <v>2</v>
      </c>
      <c r="C23" s="3">
        <v>2</v>
      </c>
      <c r="D23" s="3">
        <v>2</v>
      </c>
      <c r="E23" s="3">
        <v>6</v>
      </c>
    </row>
    <row r="24" spans="1:6" x14ac:dyDescent="0.25">
      <c r="A24" s="3" t="s">
        <v>63</v>
      </c>
      <c r="B24" s="3">
        <v>173</v>
      </c>
      <c r="C24" s="3">
        <v>179</v>
      </c>
      <c r="D24" s="3">
        <v>184</v>
      </c>
      <c r="E24" s="3">
        <v>536</v>
      </c>
    </row>
    <row r="25" spans="1:6" x14ac:dyDescent="0.25">
      <c r="A25" s="3" t="s">
        <v>64</v>
      </c>
      <c r="B25" s="3">
        <v>86.5</v>
      </c>
      <c r="C25" s="3">
        <v>89.5</v>
      </c>
      <c r="D25" s="3">
        <v>92</v>
      </c>
      <c r="E25" s="3">
        <v>89.333333333333329</v>
      </c>
    </row>
    <row r="26" spans="1:6" x14ac:dyDescent="0.25">
      <c r="A26" s="3" t="s">
        <v>5</v>
      </c>
      <c r="B26" s="3">
        <v>4.5</v>
      </c>
      <c r="C26" s="3">
        <v>0.5</v>
      </c>
      <c r="D26" s="3">
        <v>0</v>
      </c>
      <c r="E26" s="3">
        <v>7.0666666666666655</v>
      </c>
    </row>
    <row r="27" spans="1:6" x14ac:dyDescent="0.25">
      <c r="A27" s="3"/>
      <c r="B27" s="3"/>
      <c r="C27" s="3"/>
      <c r="D27" s="3"/>
      <c r="E27" s="3"/>
    </row>
    <row r="28" spans="1:6" ht="15.75" thickBot="1" x14ac:dyDescent="0.3">
      <c r="A28" s="44" t="s">
        <v>73</v>
      </c>
      <c r="B28" s="44"/>
      <c r="C28" s="44"/>
      <c r="D28" s="44"/>
      <c r="E28" s="44"/>
      <c r="F28" s="44"/>
    </row>
    <row r="29" spans="1:6" x14ac:dyDescent="0.25">
      <c r="A29" s="3" t="s">
        <v>62</v>
      </c>
      <c r="B29" s="3">
        <v>8</v>
      </c>
      <c r="C29" s="3">
        <v>8</v>
      </c>
      <c r="D29" s="3">
        <v>8</v>
      </c>
      <c r="E29" s="3"/>
      <c r="F29" s="3"/>
    </row>
    <row r="30" spans="1:6" x14ac:dyDescent="0.25">
      <c r="A30" s="3" t="s">
        <v>63</v>
      </c>
      <c r="B30" s="3">
        <v>623</v>
      </c>
      <c r="C30" s="3">
        <v>681</v>
      </c>
      <c r="D30" s="3">
        <v>704</v>
      </c>
      <c r="E30" s="3"/>
      <c r="F30" s="3"/>
    </row>
    <row r="31" spans="1:6" x14ac:dyDescent="0.25">
      <c r="A31" s="3" t="s">
        <v>64</v>
      </c>
      <c r="B31" s="3">
        <v>77.875</v>
      </c>
      <c r="C31" s="3">
        <v>85.125</v>
      </c>
      <c r="D31" s="3">
        <v>88</v>
      </c>
      <c r="E31" s="3"/>
      <c r="F31" s="3"/>
    </row>
    <row r="32" spans="1:6" x14ac:dyDescent="0.25">
      <c r="A32" s="3" t="s">
        <v>5</v>
      </c>
      <c r="B32" s="3">
        <v>78.982142857142861</v>
      </c>
      <c r="C32" s="3">
        <v>12.982142857142858</v>
      </c>
      <c r="D32" s="3">
        <v>11.142857142857142</v>
      </c>
      <c r="E32" s="3"/>
      <c r="F32" s="3"/>
    </row>
    <row r="33" spans="1:8" x14ac:dyDescent="0.25">
      <c r="A33" s="3"/>
      <c r="B33" s="3"/>
      <c r="C33" s="3"/>
      <c r="D33" s="3"/>
      <c r="E33" s="3"/>
      <c r="F33" s="3"/>
    </row>
    <row r="35" spans="1:8" ht="15.75" thickBot="1" x14ac:dyDescent="0.3">
      <c r="A35" t="s">
        <v>65</v>
      </c>
    </row>
    <row r="36" spans="1:8" x14ac:dyDescent="0.25">
      <c r="A36" s="5" t="s">
        <v>66</v>
      </c>
      <c r="B36" s="5" t="s">
        <v>67</v>
      </c>
      <c r="C36" s="5" t="s">
        <v>9</v>
      </c>
      <c r="D36" s="5" t="s">
        <v>68</v>
      </c>
      <c r="E36" s="5" t="s">
        <v>16</v>
      </c>
      <c r="F36" s="5" t="s">
        <v>69</v>
      </c>
      <c r="G36" s="5" t="s">
        <v>70</v>
      </c>
    </row>
    <row r="37" spans="1:8" x14ac:dyDescent="0.25">
      <c r="A37" s="3" t="s">
        <v>46</v>
      </c>
      <c r="B37" s="3">
        <v>539.99999999999977</v>
      </c>
      <c r="C37" s="3">
        <v>3</v>
      </c>
      <c r="D37" s="3">
        <v>179.99999999999991</v>
      </c>
      <c r="E37" s="3">
        <v>63.529411764705848</v>
      </c>
      <c r="F37" s="3">
        <v>1.2340696786331324E-7</v>
      </c>
      <c r="G37" s="3">
        <v>3.4902948194976045</v>
      </c>
    </row>
    <row r="38" spans="1:8" x14ac:dyDescent="0.25">
      <c r="A38" s="3" t="s">
        <v>92</v>
      </c>
      <c r="B38" s="3">
        <v>435.58333333333326</v>
      </c>
      <c r="C38" s="3">
        <v>2</v>
      </c>
      <c r="D38" s="3">
        <v>217.79166666666663</v>
      </c>
      <c r="E38" s="3">
        <v>76.867647058823508</v>
      </c>
      <c r="F38" s="3">
        <v>1.4407792867188271E-7</v>
      </c>
      <c r="G38" s="3">
        <v>3.8852938346523942</v>
      </c>
    </row>
    <row r="39" spans="1:8" x14ac:dyDescent="0.25">
      <c r="A39" s="3" t="s">
        <v>140</v>
      </c>
      <c r="B39" s="3">
        <v>147.75000000000023</v>
      </c>
      <c r="C39" s="3">
        <v>6</v>
      </c>
      <c r="D39" s="3">
        <v>24.625000000000039</v>
      </c>
      <c r="E39" s="3">
        <v>8.6911764705882479</v>
      </c>
      <c r="F39" s="3">
        <v>8.4667304224028044E-4</v>
      </c>
      <c r="G39" s="3">
        <v>2.996120377517109</v>
      </c>
      <c r="H39" t="s">
        <v>143</v>
      </c>
    </row>
    <row r="40" spans="1:8" x14ac:dyDescent="0.25">
      <c r="A40" s="3" t="s">
        <v>142</v>
      </c>
      <c r="B40" s="3">
        <v>34</v>
      </c>
      <c r="C40" s="3">
        <v>12</v>
      </c>
      <c r="D40" s="3">
        <v>2.8333333333333335</v>
      </c>
      <c r="E40" s="3"/>
      <c r="F40" s="3"/>
      <c r="G40" s="3"/>
    </row>
    <row r="41" spans="1:8" x14ac:dyDescent="0.25">
      <c r="A41" s="3"/>
      <c r="B41" s="3"/>
      <c r="C41" s="3"/>
      <c r="D41" s="3"/>
      <c r="E41" s="3"/>
      <c r="F41" s="3"/>
      <c r="G41" s="3"/>
    </row>
    <row r="42" spans="1:8" ht="15.75" thickBot="1" x14ac:dyDescent="0.3">
      <c r="A42" s="4" t="s">
        <v>73</v>
      </c>
      <c r="B42" s="4">
        <v>1157.3333333333333</v>
      </c>
      <c r="C42" s="4">
        <v>23</v>
      </c>
      <c r="D42" s="4"/>
      <c r="E42" s="4"/>
      <c r="F42" s="4"/>
      <c r="G4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topLeftCell="A4" workbookViewId="0">
      <selection activeCell="C18" sqref="C18"/>
    </sheetView>
  </sheetViews>
  <sheetFormatPr defaultRowHeight="15" x14ac:dyDescent="0.25"/>
  <cols>
    <col min="8" max="8" width="33.28515625" bestFit="1" customWidth="1"/>
  </cols>
  <sheetData>
    <row r="2" spans="1:13" ht="15.75" thickBot="1" x14ac:dyDescent="0.3"/>
    <row r="3" spans="1:13" ht="15.75" thickBot="1" x14ac:dyDescent="0.3">
      <c r="A3" s="40"/>
      <c r="B3" s="49" t="s">
        <v>144</v>
      </c>
      <c r="C3" s="49" t="s">
        <v>145</v>
      </c>
      <c r="D3" s="49" t="s">
        <v>146</v>
      </c>
      <c r="E3" s="49" t="s">
        <v>147</v>
      </c>
      <c r="F3" s="12"/>
      <c r="G3" s="12"/>
      <c r="H3" t="s">
        <v>141</v>
      </c>
    </row>
    <row r="4" spans="1:13" x14ac:dyDescent="0.25">
      <c r="A4" s="39">
        <v>1</v>
      </c>
      <c r="B4" s="45">
        <v>9.01</v>
      </c>
      <c r="C4" s="45">
        <v>9.01</v>
      </c>
      <c r="D4" s="45">
        <v>9.06</v>
      </c>
      <c r="E4" s="46">
        <v>9.0299999999999994</v>
      </c>
      <c r="F4" s="12"/>
      <c r="G4" s="12"/>
    </row>
    <row r="5" spans="1:13" ht="15.75" thickBot="1" x14ac:dyDescent="0.3">
      <c r="A5" s="17"/>
      <c r="B5" s="47">
        <v>9.1999999999999993</v>
      </c>
      <c r="C5" s="47">
        <v>9.1999999999999993</v>
      </c>
      <c r="D5" s="47">
        <v>9.24</v>
      </c>
      <c r="E5" s="48">
        <v>9.1999999999999993</v>
      </c>
      <c r="F5" s="12"/>
      <c r="G5" s="12"/>
      <c r="H5" t="s">
        <v>60</v>
      </c>
      <c r="I5" t="s">
        <v>144</v>
      </c>
      <c r="J5" t="s">
        <v>145</v>
      </c>
      <c r="K5" t="s">
        <v>146</v>
      </c>
      <c r="L5" t="s">
        <v>147</v>
      </c>
      <c r="M5" t="s">
        <v>73</v>
      </c>
    </row>
    <row r="6" spans="1:13" ht="15.75" thickBot="1" x14ac:dyDescent="0.3">
      <c r="A6" s="39">
        <v>2</v>
      </c>
      <c r="B6" s="45">
        <v>9.06</v>
      </c>
      <c r="C6" s="45">
        <v>9.07</v>
      </c>
      <c r="D6" s="45">
        <v>9.06</v>
      </c>
      <c r="E6" s="46">
        <v>9.06</v>
      </c>
      <c r="F6" s="12"/>
      <c r="G6" s="12"/>
      <c r="H6" s="44">
        <v>1</v>
      </c>
      <c r="I6" s="44"/>
      <c r="J6" s="44"/>
      <c r="K6" s="44"/>
      <c r="L6" s="44"/>
      <c r="M6" s="44"/>
    </row>
    <row r="7" spans="1:13" ht="15.75" thickBot="1" x14ac:dyDescent="0.3">
      <c r="A7" s="17"/>
      <c r="B7" s="47">
        <v>9</v>
      </c>
      <c r="C7" s="47">
        <v>9</v>
      </c>
      <c r="D7" s="47">
        <v>8.98</v>
      </c>
      <c r="E7" s="48">
        <v>9.0299999999999994</v>
      </c>
      <c r="F7" s="12"/>
      <c r="G7" s="12"/>
      <c r="H7" s="3" t="s">
        <v>62</v>
      </c>
      <c r="I7" s="3">
        <v>2</v>
      </c>
      <c r="J7" s="3">
        <v>2</v>
      </c>
      <c r="K7" s="3">
        <v>2</v>
      </c>
      <c r="L7" s="3">
        <v>2</v>
      </c>
      <c r="M7" s="3">
        <v>8</v>
      </c>
    </row>
    <row r="8" spans="1:13" x14ac:dyDescent="0.25">
      <c r="A8" s="39">
        <v>3</v>
      </c>
      <c r="B8" s="45">
        <v>9.01</v>
      </c>
      <c r="C8" s="45">
        <v>9.01</v>
      </c>
      <c r="D8" s="45">
        <v>9.2100000000000009</v>
      </c>
      <c r="E8" s="46">
        <v>8.9700000000000006</v>
      </c>
      <c r="F8" s="12"/>
      <c r="G8" s="12"/>
      <c r="H8" s="3" t="s">
        <v>63</v>
      </c>
      <c r="I8" s="3">
        <v>18.21</v>
      </c>
      <c r="J8" s="3">
        <v>18.21</v>
      </c>
      <c r="K8" s="3">
        <v>18.3</v>
      </c>
      <c r="L8" s="3">
        <v>18.229999999999997</v>
      </c>
      <c r="M8" s="3">
        <v>72.95</v>
      </c>
    </row>
    <row r="9" spans="1:13" ht="15.75" thickBot="1" x14ac:dyDescent="0.3">
      <c r="A9" s="17"/>
      <c r="B9" s="47">
        <v>8.9</v>
      </c>
      <c r="C9" s="47">
        <v>8.99</v>
      </c>
      <c r="D9" s="47">
        <v>9.09</v>
      </c>
      <c r="E9" s="48">
        <v>8.9</v>
      </c>
      <c r="F9" s="12"/>
      <c r="G9" s="12"/>
      <c r="H9" s="3" t="s">
        <v>64</v>
      </c>
      <c r="I9" s="3">
        <v>9.1050000000000004</v>
      </c>
      <c r="J9" s="3">
        <v>9.1050000000000004</v>
      </c>
      <c r="K9" s="3">
        <v>9.15</v>
      </c>
      <c r="L9" s="3">
        <v>9.1149999999999984</v>
      </c>
      <c r="M9" s="3">
        <v>9.1187500000000004</v>
      </c>
    </row>
    <row r="10" spans="1:13" x14ac:dyDescent="0.25">
      <c r="A10" s="39">
        <v>4</v>
      </c>
      <c r="B10" s="45">
        <v>9.02</v>
      </c>
      <c r="C10" s="45">
        <v>9.02</v>
      </c>
      <c r="D10" s="45">
        <v>9.02</v>
      </c>
      <c r="E10" s="46">
        <v>9.02</v>
      </c>
      <c r="F10" s="12"/>
      <c r="G10" s="12"/>
      <c r="H10" s="3" t="s">
        <v>5</v>
      </c>
      <c r="I10" s="3">
        <v>1.8049999999999906E-2</v>
      </c>
      <c r="J10" s="3">
        <v>1.8049999999999906E-2</v>
      </c>
      <c r="K10" s="3">
        <v>1.6199999999999951E-2</v>
      </c>
      <c r="L10" s="3">
        <v>1.4449999999999987E-2</v>
      </c>
      <c r="M10" s="3">
        <v>9.9267857142856918E-3</v>
      </c>
    </row>
    <row r="11" spans="1:13" ht="15.75" thickBot="1" x14ac:dyDescent="0.3">
      <c r="A11" s="17"/>
      <c r="B11" s="47">
        <v>9.4</v>
      </c>
      <c r="C11" s="47">
        <v>8.98</v>
      </c>
      <c r="D11" s="47">
        <v>9.4</v>
      </c>
      <c r="E11" s="48">
        <v>9.4</v>
      </c>
      <c r="F11" s="12"/>
      <c r="G11" s="12"/>
      <c r="H11" s="3"/>
      <c r="I11" s="3"/>
      <c r="J11" s="3"/>
      <c r="K11" s="3"/>
      <c r="L11" s="3"/>
      <c r="M11" s="3"/>
    </row>
    <row r="12" spans="1:13" ht="15.75" thickBot="1" x14ac:dyDescent="0.3">
      <c r="A12" s="39">
        <v>5</v>
      </c>
      <c r="B12" s="45">
        <v>9.89</v>
      </c>
      <c r="C12" s="45">
        <v>9.89</v>
      </c>
      <c r="D12" s="45">
        <v>9.0500000000000007</v>
      </c>
      <c r="E12" s="46">
        <v>9.89</v>
      </c>
      <c r="F12" s="12"/>
      <c r="G12" s="12"/>
      <c r="H12" s="44">
        <v>2</v>
      </c>
      <c r="I12" s="44"/>
      <c r="J12" s="44"/>
      <c r="K12" s="44"/>
      <c r="L12" s="44"/>
      <c r="M12" s="44"/>
    </row>
    <row r="13" spans="1:13" ht="15.75" thickBot="1" x14ac:dyDescent="0.3">
      <c r="A13" s="17"/>
      <c r="B13" s="47">
        <v>9.6</v>
      </c>
      <c r="C13" s="47">
        <v>9.07</v>
      </c>
      <c r="D13" s="47">
        <v>9.0500000000000007</v>
      </c>
      <c r="E13" s="48">
        <v>8.9</v>
      </c>
      <c r="F13" s="12"/>
      <c r="G13" s="12"/>
      <c r="H13" s="3" t="s">
        <v>62</v>
      </c>
      <c r="I13" s="3">
        <v>2</v>
      </c>
      <c r="J13" s="3">
        <v>2</v>
      </c>
      <c r="K13" s="3">
        <v>2</v>
      </c>
      <c r="L13" s="3">
        <v>2</v>
      </c>
      <c r="M13" s="3">
        <v>8</v>
      </c>
    </row>
    <row r="14" spans="1:13" x14ac:dyDescent="0.25">
      <c r="A14" s="12"/>
      <c r="B14" s="12"/>
      <c r="C14" s="12"/>
      <c r="D14" s="12"/>
      <c r="E14" s="12"/>
      <c r="F14" s="12"/>
      <c r="G14" s="12"/>
      <c r="H14" s="3" t="s">
        <v>63</v>
      </c>
      <c r="I14" s="3">
        <v>18.060000000000002</v>
      </c>
      <c r="J14" s="3">
        <v>18.07</v>
      </c>
      <c r="K14" s="3">
        <v>18.04</v>
      </c>
      <c r="L14" s="3">
        <v>18.09</v>
      </c>
      <c r="M14" s="3">
        <v>72.260000000000005</v>
      </c>
    </row>
    <row r="15" spans="1:13" x14ac:dyDescent="0.25">
      <c r="H15" s="3" t="s">
        <v>64</v>
      </c>
      <c r="I15" s="3">
        <v>9.0300000000000011</v>
      </c>
      <c r="J15" s="3">
        <v>9.0350000000000001</v>
      </c>
      <c r="K15" s="3">
        <v>9.02</v>
      </c>
      <c r="L15" s="3">
        <v>9.0449999999999999</v>
      </c>
      <c r="M15" s="3">
        <v>9.0325000000000006</v>
      </c>
    </row>
    <row r="16" spans="1:13" x14ac:dyDescent="0.25">
      <c r="H16" s="3" t="s">
        <v>5</v>
      </c>
      <c r="I16" s="3">
        <v>1.8000000000000299E-3</v>
      </c>
      <c r="J16" s="3">
        <v>2.4500000000000199E-3</v>
      </c>
      <c r="K16" s="3">
        <v>3.2000000000000058E-3</v>
      </c>
      <c r="L16" s="3">
        <v>4.5000000000003409E-4</v>
      </c>
      <c r="M16" s="3">
        <v>1.2214285714285801E-3</v>
      </c>
    </row>
    <row r="17" spans="8:13" x14ac:dyDescent="0.25">
      <c r="H17" s="3"/>
      <c r="I17" s="3"/>
      <c r="J17" s="3"/>
      <c r="K17" s="3"/>
      <c r="L17" s="3"/>
      <c r="M17" s="3"/>
    </row>
    <row r="18" spans="8:13" ht="15.75" thickBot="1" x14ac:dyDescent="0.3">
      <c r="H18" s="44">
        <v>3</v>
      </c>
      <c r="I18" s="44"/>
      <c r="J18" s="44"/>
      <c r="K18" s="44"/>
      <c r="L18" s="44"/>
      <c r="M18" s="44"/>
    </row>
    <row r="19" spans="8:13" x14ac:dyDescent="0.25">
      <c r="H19" s="3" t="s">
        <v>62</v>
      </c>
      <c r="I19" s="3">
        <v>2</v>
      </c>
      <c r="J19" s="3">
        <v>2</v>
      </c>
      <c r="K19" s="3">
        <v>2</v>
      </c>
      <c r="L19" s="3">
        <v>2</v>
      </c>
      <c r="M19" s="3">
        <v>8</v>
      </c>
    </row>
    <row r="20" spans="8:13" x14ac:dyDescent="0.25">
      <c r="H20" s="3" t="s">
        <v>63</v>
      </c>
      <c r="I20" s="3">
        <v>17.91</v>
      </c>
      <c r="J20" s="3">
        <v>18</v>
      </c>
      <c r="K20" s="3">
        <v>18.3</v>
      </c>
      <c r="L20" s="3">
        <v>17.87</v>
      </c>
      <c r="M20" s="3">
        <v>72.080000000000013</v>
      </c>
    </row>
    <row r="21" spans="8:13" x14ac:dyDescent="0.25">
      <c r="H21" s="3" t="s">
        <v>64</v>
      </c>
      <c r="I21" s="3">
        <v>8.9550000000000001</v>
      </c>
      <c r="J21" s="3">
        <v>9</v>
      </c>
      <c r="K21" s="3">
        <v>9.15</v>
      </c>
      <c r="L21" s="3">
        <v>8.9350000000000005</v>
      </c>
      <c r="M21" s="3">
        <v>9.0100000000000016</v>
      </c>
    </row>
    <row r="22" spans="8:13" x14ac:dyDescent="0.25">
      <c r="H22" s="3" t="s">
        <v>5</v>
      </c>
      <c r="I22" s="3">
        <v>6.0499999999999374E-3</v>
      </c>
      <c r="J22" s="3">
        <v>1.9999999999999147E-4</v>
      </c>
      <c r="K22" s="3">
        <v>7.2000000000001195E-3</v>
      </c>
      <c r="L22" s="3">
        <v>2.4500000000000199E-3</v>
      </c>
      <c r="M22" s="3">
        <v>1.0371428571428585E-2</v>
      </c>
    </row>
    <row r="23" spans="8:13" x14ac:dyDescent="0.25">
      <c r="H23" s="3"/>
      <c r="I23" s="3"/>
      <c r="J23" s="3"/>
      <c r="K23" s="3"/>
      <c r="L23" s="3"/>
      <c r="M23" s="3"/>
    </row>
    <row r="24" spans="8:13" ht="15.75" thickBot="1" x14ac:dyDescent="0.3">
      <c r="H24" s="44">
        <v>4</v>
      </c>
      <c r="I24" s="44"/>
      <c r="J24" s="44"/>
      <c r="K24" s="44"/>
      <c r="L24" s="44"/>
      <c r="M24" s="44"/>
    </row>
    <row r="25" spans="8:13" x14ac:dyDescent="0.25">
      <c r="H25" s="3" t="s">
        <v>62</v>
      </c>
      <c r="I25" s="3">
        <v>2</v>
      </c>
      <c r="J25" s="3">
        <v>2</v>
      </c>
      <c r="K25" s="3">
        <v>2</v>
      </c>
      <c r="L25" s="3">
        <v>2</v>
      </c>
      <c r="M25" s="3">
        <v>8</v>
      </c>
    </row>
    <row r="26" spans="8:13" x14ac:dyDescent="0.25">
      <c r="H26" s="3" t="s">
        <v>63</v>
      </c>
      <c r="I26" s="3">
        <v>18.420000000000002</v>
      </c>
      <c r="J26" s="3">
        <v>18</v>
      </c>
      <c r="K26" s="3">
        <v>18.420000000000002</v>
      </c>
      <c r="L26" s="3">
        <v>18.420000000000002</v>
      </c>
      <c r="M26" s="3">
        <v>73.259999999999991</v>
      </c>
    </row>
    <row r="27" spans="8:13" x14ac:dyDescent="0.25">
      <c r="H27" s="3" t="s">
        <v>64</v>
      </c>
      <c r="I27" s="3">
        <v>9.2100000000000009</v>
      </c>
      <c r="J27" s="3">
        <v>9</v>
      </c>
      <c r="K27" s="3">
        <v>9.2100000000000009</v>
      </c>
      <c r="L27" s="3">
        <v>9.2100000000000009</v>
      </c>
      <c r="M27" s="3">
        <v>9.1574999999999989</v>
      </c>
    </row>
    <row r="28" spans="8:13" x14ac:dyDescent="0.25">
      <c r="H28" s="3" t="s">
        <v>5</v>
      </c>
      <c r="I28" s="3">
        <v>7.2200000000000292E-2</v>
      </c>
      <c r="J28" s="3">
        <v>7.9999999999996589E-4</v>
      </c>
      <c r="K28" s="3">
        <v>7.2200000000000292E-2</v>
      </c>
      <c r="L28" s="3">
        <v>7.2200000000000292E-2</v>
      </c>
      <c r="M28" s="3">
        <v>4.0507142857142978E-2</v>
      </c>
    </row>
    <row r="29" spans="8:13" x14ac:dyDescent="0.25">
      <c r="H29" s="3"/>
      <c r="I29" s="3"/>
      <c r="J29" s="3"/>
      <c r="K29" s="3"/>
      <c r="L29" s="3"/>
      <c r="M29" s="3"/>
    </row>
    <row r="30" spans="8:13" ht="15.75" thickBot="1" x14ac:dyDescent="0.3">
      <c r="H30" s="44">
        <v>5</v>
      </c>
      <c r="I30" s="44"/>
      <c r="J30" s="44"/>
      <c r="K30" s="44"/>
      <c r="L30" s="44"/>
      <c r="M30" s="44"/>
    </row>
    <row r="31" spans="8:13" x14ac:dyDescent="0.25">
      <c r="H31" s="3" t="s">
        <v>62</v>
      </c>
      <c r="I31" s="3">
        <v>2</v>
      </c>
      <c r="J31" s="3">
        <v>2</v>
      </c>
      <c r="K31" s="3">
        <v>2</v>
      </c>
      <c r="L31" s="3">
        <v>2</v>
      </c>
      <c r="M31" s="3">
        <v>8</v>
      </c>
    </row>
    <row r="32" spans="8:13" x14ac:dyDescent="0.25">
      <c r="H32" s="3" t="s">
        <v>63</v>
      </c>
      <c r="I32" s="3">
        <v>19.490000000000002</v>
      </c>
      <c r="J32" s="3">
        <v>18.96</v>
      </c>
      <c r="K32" s="3">
        <v>18.100000000000001</v>
      </c>
      <c r="L32" s="3">
        <v>18.79</v>
      </c>
      <c r="M32" s="3">
        <v>75.34</v>
      </c>
    </row>
    <row r="33" spans="8:15" x14ac:dyDescent="0.25">
      <c r="H33" s="3" t="s">
        <v>64</v>
      </c>
      <c r="I33" s="3">
        <v>9.745000000000001</v>
      </c>
      <c r="J33" s="3">
        <v>9.48</v>
      </c>
      <c r="K33" s="3">
        <v>9.0500000000000007</v>
      </c>
      <c r="L33" s="3">
        <v>9.3949999999999996</v>
      </c>
      <c r="M33" s="3">
        <v>9.4175000000000004</v>
      </c>
    </row>
    <row r="34" spans="8:15" x14ac:dyDescent="0.25">
      <c r="H34" s="3" t="s">
        <v>5</v>
      </c>
      <c r="I34" s="3">
        <v>4.2050000000000268E-2</v>
      </c>
      <c r="J34" s="3">
        <v>0.33620000000000022</v>
      </c>
      <c r="K34" s="3">
        <v>0</v>
      </c>
      <c r="L34" s="3">
        <v>0.49005000000000021</v>
      </c>
      <c r="M34" s="3">
        <v>0.19453571428571428</v>
      </c>
    </row>
    <row r="35" spans="8:15" x14ac:dyDescent="0.25">
      <c r="H35" s="3"/>
      <c r="I35" s="3"/>
      <c r="J35" s="3"/>
      <c r="K35" s="3"/>
      <c r="L35" s="3"/>
      <c r="M35" s="3"/>
    </row>
    <row r="36" spans="8:15" ht="15.75" thickBot="1" x14ac:dyDescent="0.3">
      <c r="H36" s="44" t="s">
        <v>73</v>
      </c>
      <c r="I36" s="44"/>
      <c r="J36" s="44"/>
      <c r="K36" s="44"/>
      <c r="L36" s="44"/>
      <c r="M36" s="44"/>
      <c r="N36" s="44"/>
    </row>
    <row r="37" spans="8:15" x14ac:dyDescent="0.25">
      <c r="H37" s="3" t="s">
        <v>62</v>
      </c>
      <c r="I37" s="3">
        <v>10</v>
      </c>
      <c r="J37" s="3">
        <v>10</v>
      </c>
      <c r="K37" s="3">
        <v>10</v>
      </c>
      <c r="L37" s="3">
        <v>10</v>
      </c>
      <c r="M37" s="3"/>
      <c r="N37" s="3"/>
    </row>
    <row r="38" spans="8:15" x14ac:dyDescent="0.25">
      <c r="H38" s="3" t="s">
        <v>63</v>
      </c>
      <c r="I38" s="3">
        <v>92.09</v>
      </c>
      <c r="J38" s="3">
        <v>91.240000000000009</v>
      </c>
      <c r="K38" s="3">
        <v>91.16</v>
      </c>
      <c r="L38" s="3">
        <v>91.4</v>
      </c>
      <c r="M38" s="3"/>
      <c r="N38" s="3"/>
    </row>
    <row r="39" spans="8:15" x14ac:dyDescent="0.25">
      <c r="H39" s="3" t="s">
        <v>64</v>
      </c>
      <c r="I39" s="3">
        <v>9.2089999999999996</v>
      </c>
      <c r="J39" s="3">
        <v>9.1240000000000006</v>
      </c>
      <c r="K39" s="3">
        <v>9.1159999999999997</v>
      </c>
      <c r="L39" s="3">
        <v>9.14</v>
      </c>
      <c r="M39" s="3"/>
      <c r="N39" s="3"/>
    </row>
    <row r="40" spans="8:15" x14ac:dyDescent="0.25">
      <c r="H40" s="3" t="s">
        <v>5</v>
      </c>
      <c r="I40" s="3">
        <v>0.10327666666666674</v>
      </c>
      <c r="J40" s="3">
        <v>7.6582222222222301E-2</v>
      </c>
      <c r="K40" s="3">
        <v>1.647111111111112E-2</v>
      </c>
      <c r="L40" s="3">
        <v>9.1422222222222294E-2</v>
      </c>
      <c r="M40" s="3"/>
      <c r="N40" s="3"/>
    </row>
    <row r="41" spans="8:15" x14ac:dyDescent="0.25">
      <c r="H41" s="3"/>
      <c r="I41" s="3"/>
      <c r="J41" s="3"/>
      <c r="K41" s="3"/>
      <c r="L41" s="3"/>
      <c r="M41" s="3"/>
      <c r="N41" s="3"/>
    </row>
    <row r="43" spans="8:15" ht="15.75" thickBot="1" x14ac:dyDescent="0.3">
      <c r="H43" t="s">
        <v>65</v>
      </c>
    </row>
    <row r="44" spans="8:15" ht="15.75" thickBot="1" x14ac:dyDescent="0.3">
      <c r="H44" s="5" t="s">
        <v>66</v>
      </c>
      <c r="I44" s="5" t="s">
        <v>67</v>
      </c>
      <c r="J44" s="5" t="s">
        <v>9</v>
      </c>
      <c r="K44" s="5" t="s">
        <v>68</v>
      </c>
      <c r="L44" s="5" t="s">
        <v>16</v>
      </c>
      <c r="M44" s="50" t="s">
        <v>69</v>
      </c>
      <c r="N44" s="5" t="s">
        <v>70</v>
      </c>
    </row>
    <row r="45" spans="8:15" x14ac:dyDescent="0.25">
      <c r="H45" s="3" t="s">
        <v>46</v>
      </c>
      <c r="I45" s="3">
        <v>0.84766000000000119</v>
      </c>
      <c r="J45" s="3">
        <v>4</v>
      </c>
      <c r="K45" s="3">
        <v>0.2119150000000003</v>
      </c>
      <c r="L45" s="3">
        <v>3.603230605738577</v>
      </c>
      <c r="M45" s="51">
        <v>2.2808861008932264E-2</v>
      </c>
      <c r="N45" s="3">
        <v>2.8660814020156589</v>
      </c>
      <c r="O45" t="s">
        <v>149</v>
      </c>
    </row>
    <row r="46" spans="8:15" x14ac:dyDescent="0.25">
      <c r="H46" s="3" t="s">
        <v>92</v>
      </c>
      <c r="I46" s="3">
        <v>5.3827499999999695E-2</v>
      </c>
      <c r="J46" s="3">
        <v>3</v>
      </c>
      <c r="K46" s="3">
        <v>1.79424999999999E-2</v>
      </c>
      <c r="L46" s="3">
        <v>0.30507970244420624</v>
      </c>
      <c r="M46" s="52">
        <v>0.82138382986394398</v>
      </c>
      <c r="N46" s="3">
        <v>3.0983912121407795</v>
      </c>
      <c r="O46" t="s">
        <v>150</v>
      </c>
    </row>
    <row r="47" spans="8:15" ht="15.75" thickBot="1" x14ac:dyDescent="0.3">
      <c r="H47" s="3" t="s">
        <v>140</v>
      </c>
      <c r="I47" s="3">
        <v>0.56585999999999981</v>
      </c>
      <c r="J47" s="3">
        <v>12</v>
      </c>
      <c r="K47" s="3">
        <v>4.7154999999999982E-2</v>
      </c>
      <c r="L47" s="3">
        <v>0.80178533475026448</v>
      </c>
      <c r="M47" s="53">
        <v>0.64556547291194577</v>
      </c>
      <c r="N47" s="3">
        <v>2.2775805735464223</v>
      </c>
      <c r="O47" t="s">
        <v>148</v>
      </c>
    </row>
    <row r="48" spans="8:15" x14ac:dyDescent="0.25">
      <c r="H48" s="3" t="s">
        <v>142</v>
      </c>
      <c r="I48" s="3">
        <v>1.1762500000000014</v>
      </c>
      <c r="J48" s="3">
        <v>20</v>
      </c>
      <c r="K48" s="3">
        <v>5.8812500000000066E-2</v>
      </c>
      <c r="L48" s="3"/>
      <c r="M48" s="3"/>
      <c r="N48" s="3"/>
    </row>
    <row r="49" spans="8:14" x14ac:dyDescent="0.25">
      <c r="H49" s="3"/>
      <c r="I49" s="3"/>
      <c r="J49" s="3"/>
      <c r="K49" s="3"/>
      <c r="L49" s="3"/>
      <c r="M49" s="3"/>
      <c r="N49" s="3"/>
    </row>
    <row r="50" spans="8:14" ht="15.75" thickBot="1" x14ac:dyDescent="0.3">
      <c r="H50" s="4" t="s">
        <v>73</v>
      </c>
      <c r="I50" s="4">
        <v>2.643597500000002</v>
      </c>
      <c r="J50" s="4">
        <v>39</v>
      </c>
      <c r="K50" s="4"/>
      <c r="L50" s="4"/>
      <c r="M50" s="4"/>
      <c r="N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SushmitaH</cp:lastModifiedBy>
  <dcterms:created xsi:type="dcterms:W3CDTF">2014-03-28T06:00:15Z</dcterms:created>
  <dcterms:modified xsi:type="dcterms:W3CDTF">2014-03-29T10:12:45Z</dcterms:modified>
</cp:coreProperties>
</file>