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-machine-learning\estudo-python\machine-learning\dataset\"/>
    </mc:Choice>
  </mc:AlternateContent>
  <xr:revisionPtr revIDLastSave="0" documentId="13_ncr:1_{CA2230B2-909D-49A4-9DE1-AE583CC7726B}" xr6:coauthVersionLast="44" xr6:coauthVersionMax="44" xr10:uidLastSave="{00000000-0000-0000-0000-000000000000}"/>
  <bookViews>
    <workbookView xWindow="20370" yWindow="-120" windowWidth="21840" windowHeight="13140" activeTab="3" xr2:uid="{AB5A06F2-6375-487E-9C98-002BDBEEAB39}"/>
  </bookViews>
  <sheets>
    <sheet name="fórmula _euclidiana" sheetId="1" r:id="rId1"/>
    <sheet name="lista_filmes" sheetId="2" r:id="rId2"/>
    <sheet name="normalizacao" sheetId="3" r:id="rId3"/>
    <sheet name="padronizacao (standardization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4" l="1"/>
  <c r="F14" i="4"/>
  <c r="F13" i="4"/>
  <c r="F12" i="4"/>
  <c r="J9" i="3"/>
  <c r="J8" i="3"/>
  <c r="J7" i="3"/>
  <c r="K9" i="3"/>
  <c r="K8" i="3"/>
  <c r="K7" i="3"/>
  <c r="J17" i="4"/>
  <c r="L16" i="4"/>
  <c r="J16" i="4"/>
  <c r="J14" i="4"/>
  <c r="L13" i="4"/>
  <c r="J13" i="4"/>
  <c r="J11" i="4"/>
  <c r="L10" i="4"/>
  <c r="J10" i="4"/>
  <c r="J8" i="4"/>
  <c r="N7" i="4" s="1"/>
  <c r="L7" i="4"/>
  <c r="J7" i="4"/>
  <c r="J5" i="4"/>
  <c r="L4" i="4"/>
  <c r="J4" i="4"/>
  <c r="J1" i="4"/>
  <c r="J2" i="4"/>
  <c r="N1" i="4" s="1"/>
  <c r="L1" i="4"/>
  <c r="E9" i="4"/>
  <c r="E7" i="4"/>
  <c r="E6" i="4"/>
  <c r="R19" i="3"/>
  <c r="R18" i="3"/>
  <c r="R16" i="3"/>
  <c r="R15" i="3"/>
  <c r="R13" i="3"/>
  <c r="R12" i="3"/>
  <c r="R9" i="3"/>
  <c r="R8" i="3"/>
  <c r="R6" i="3"/>
  <c r="R5" i="3"/>
  <c r="R3" i="3"/>
  <c r="T2" i="3" s="1"/>
  <c r="R2" i="3"/>
  <c r="J32" i="2"/>
  <c r="J26" i="2"/>
  <c r="J28" i="2"/>
  <c r="J30" i="2"/>
  <c r="J24" i="2"/>
  <c r="H32" i="2"/>
  <c r="H30" i="2"/>
  <c r="H28" i="2"/>
  <c r="H26" i="2"/>
  <c r="H24" i="2"/>
  <c r="J21" i="2"/>
  <c r="J19" i="2"/>
  <c r="J17" i="2"/>
  <c r="J15" i="2"/>
  <c r="J13" i="2"/>
  <c r="H21" i="2"/>
  <c r="H19" i="2"/>
  <c r="H17" i="2"/>
  <c r="H15" i="2"/>
  <c r="H13" i="2"/>
  <c r="J10" i="2"/>
  <c r="J8" i="2"/>
  <c r="J6" i="2"/>
  <c r="H10" i="2"/>
  <c r="H8" i="2"/>
  <c r="H6" i="2"/>
  <c r="J4" i="2"/>
  <c r="H4" i="2"/>
  <c r="J2" i="2"/>
  <c r="H2" i="2"/>
  <c r="C17" i="1"/>
  <c r="B17" i="1"/>
  <c r="C16" i="1"/>
  <c r="C15" i="1"/>
  <c r="C14" i="1"/>
  <c r="B16" i="1"/>
  <c r="B15" i="1"/>
  <c r="B14" i="1"/>
  <c r="N4" i="4" l="1"/>
  <c r="N10" i="4"/>
  <c r="G12" i="4" s="1"/>
  <c r="N16" i="4"/>
  <c r="G14" i="4" s="1"/>
  <c r="N13" i="4"/>
  <c r="G13" i="4" s="1"/>
  <c r="T8" i="3"/>
  <c r="T18" i="3"/>
  <c r="T15" i="3"/>
  <c r="T12" i="3"/>
  <c r="T5" i="3"/>
  <c r="D17" i="1"/>
  <c r="B23" i="1" s="1"/>
  <c r="C23" i="1" s="1"/>
  <c r="E26" i="1" s="1"/>
  <c r="D15" i="1"/>
  <c r="B21" i="1" s="1"/>
  <c r="C21" i="1" s="1"/>
  <c r="C26" i="1" s="1"/>
  <c r="D16" i="1"/>
  <c r="B22" i="1" s="1"/>
  <c r="C22" i="1" s="1"/>
  <c r="D26" i="1" s="1"/>
  <c r="D14" i="1"/>
  <c r="B20" i="1" s="1"/>
  <c r="C20" i="1" s="1"/>
  <c r="B26" i="1" s="1"/>
  <c r="F26" i="1" l="1"/>
  <c r="B29" i="1" s="1"/>
</calcChain>
</file>

<file path=xl/sharedStrings.xml><?xml version="1.0" encoding="utf-8"?>
<sst xmlns="http://schemas.openxmlformats.org/spreadsheetml/2006/main" count="140" uniqueCount="46">
  <si>
    <t>KNN usa-se o espaço euclidiano para idenficar a distância entre os pontos</t>
  </si>
  <si>
    <t>=</t>
  </si>
  <si>
    <t>Filmes</t>
  </si>
  <si>
    <t>Comédia</t>
  </si>
  <si>
    <t>Terror</t>
  </si>
  <si>
    <t>Duro de Matar</t>
  </si>
  <si>
    <t>Ação</t>
  </si>
  <si>
    <t>Vetores</t>
  </si>
  <si>
    <t>A variável p de soma é a quantidade</t>
  </si>
  <si>
    <t>A variável i de soma é o valor de cada vetor</t>
  </si>
  <si>
    <t>Subtração de cada posição do vetor (xi - yi):</t>
  </si>
  <si>
    <t>Elevação ao quadrado</t>
  </si>
  <si>
    <t>Somatória</t>
  </si>
  <si>
    <t>x</t>
  </si>
  <si>
    <t>Raiz quadrada -&gt; Distância Euclidiana</t>
  </si>
  <si>
    <t>Violência</t>
  </si>
  <si>
    <t>Romance</t>
  </si>
  <si>
    <t>Classe</t>
  </si>
  <si>
    <t>Invocação do Mal</t>
  </si>
  <si>
    <t>Floresta Maldita</t>
  </si>
  <si>
    <t>Meu Passado me Condena</t>
  </si>
  <si>
    <t>Tirando o atraso</t>
  </si>
  <si>
    <t>y</t>
  </si>
  <si>
    <t>A Hora do Pesadelo</t>
  </si>
  <si>
    <t>Novo Filme</t>
  </si>
  <si>
    <t>X</t>
  </si>
  <si>
    <t>Avatar</t>
  </si>
  <si>
    <t>O Exterminador do Futuro 2</t>
  </si>
  <si>
    <t>A variável K vai determinar quantos filmes serão necessários para calcular a classe que pertence o novo filme. Neste exemplo, foram usados k = 5, já que foram calculados os parâmetros de 5 filmes.</t>
  </si>
  <si>
    <t>-</t>
  </si>
  <si>
    <t>minimo(x)</t>
  </si>
  <si>
    <t>maximo(x)</t>
  </si>
  <si>
    <t>x - minimo(x)</t>
  </si>
  <si>
    <t>Idade</t>
  </si>
  <si>
    <t>Renda Anual</t>
  </si>
  <si>
    <t xml:space="preserve">x = </t>
  </si>
  <si>
    <t>Fórmula para normalizar dados para mesma escala</t>
  </si>
  <si>
    <t>Para o algoritmo KNN os dados devem estar normalizados e encodados, mesmo que os dados originais estejam como dados categóricos.</t>
  </si>
  <si>
    <t>x - media(x)</t>
  </si>
  <si>
    <t>desvio padrao(x)</t>
  </si>
  <si>
    <t>Desvio Padrão</t>
  </si>
  <si>
    <t>Idade Média</t>
  </si>
  <si>
    <t>Renda Anual Média</t>
  </si>
  <si>
    <t>x =</t>
  </si>
  <si>
    <t>Dado normalizado</t>
  </si>
  <si>
    <t xml:space="preserve">Dado padronizado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</si>
</sst>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0" fillId="4" borderId="1" xfId="0" applyFont="1" applyFill="1" applyBorder="1"/>
    <xf numFmtId="0" fontId="0" fillId="0" borderId="1" xfId="0" applyFont="1" applyBorder="1"/>
    <xf numFmtId="0" fontId="1" fillId="5" borderId="0" xfId="0" applyFont="1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70" fontId="0" fillId="4" borderId="1" xfId="0" applyNumberFormat="1" applyFont="1" applyFill="1" applyBorder="1"/>
    <xf numFmtId="170" fontId="0" fillId="0" borderId="1" xfId="0" applyNumberFormat="1" applyFont="1" applyBorder="1"/>
    <xf numFmtId="0" fontId="3" fillId="0" borderId="0" xfId="0" applyFont="1" applyAlignment="1"/>
    <xf numFmtId="2" fontId="3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0" fillId="0" borderId="2" xfId="0" applyBorder="1"/>
    <xf numFmtId="0" fontId="3" fillId="0" borderId="2" xfId="0" applyFont="1" applyBorder="1"/>
    <xf numFmtId="0" fontId="0" fillId="7" borderId="8" xfId="0" applyFill="1" applyBorder="1" applyAlignment="1"/>
    <xf numFmtId="0" fontId="6" fillId="7" borderId="9" xfId="0" applyFont="1" applyFill="1" applyBorder="1" applyAlignment="1"/>
    <xf numFmtId="0" fontId="0" fillId="7" borderId="9" xfId="0" applyFill="1" applyBorder="1" applyAlignment="1"/>
    <xf numFmtId="0" fontId="0" fillId="7" borderId="10" xfId="0" applyFill="1" applyBorder="1" applyAlignment="1"/>
    <xf numFmtId="0" fontId="8" fillId="7" borderId="11" xfId="0" applyFont="1" applyFill="1" applyBorder="1"/>
    <xf numFmtId="0" fontId="6" fillId="7" borderId="12" xfId="0" applyFont="1" applyFill="1" applyBorder="1" applyAlignment="1"/>
    <xf numFmtId="0" fontId="0" fillId="7" borderId="12" xfId="0" applyFill="1" applyBorder="1" applyAlignment="1"/>
    <xf numFmtId="0" fontId="0" fillId="7" borderId="13" xfId="0" applyFill="1" applyBorder="1" applyAlignment="1"/>
    <xf numFmtId="0" fontId="8" fillId="7" borderId="9" xfId="0" applyFont="1" applyFill="1" applyBorder="1" applyAlignment="1"/>
    <xf numFmtId="0" fontId="2" fillId="7" borderId="11" xfId="0" applyFont="1" applyFill="1" applyBorder="1" applyAlignment="1"/>
    <xf numFmtId="0" fontId="7" fillId="7" borderId="12" xfId="0" applyFont="1" applyFill="1" applyBorder="1" applyAlignment="1"/>
    <xf numFmtId="0" fontId="8" fillId="7" borderId="12" xfId="0" applyFont="1" applyFill="1" applyBorder="1" applyAlignment="1"/>
    <xf numFmtId="0" fontId="2" fillId="7" borderId="11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7" borderId="9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0" fillId="0" borderId="0" xfId="0" applyFill="1"/>
    <xf numFmtId="0" fontId="0" fillId="4" borderId="2" xfId="0" applyFont="1" applyFill="1" applyBorder="1"/>
    <xf numFmtId="0" fontId="1" fillId="5" borderId="0" xfId="0" applyFont="1" applyFill="1"/>
    <xf numFmtId="0" fontId="0" fillId="5" borderId="0" xfId="0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2" xfId="0" applyNumberForma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9" borderId="2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4" fillId="8" borderId="3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3" fillId="9" borderId="3" xfId="0" applyFont="1" applyFill="1" applyBorder="1"/>
    <xf numFmtId="0" fontId="3" fillId="9" borderId="8" xfId="0" applyFont="1" applyFill="1" applyBorder="1"/>
    <xf numFmtId="2" fontId="0" fillId="9" borderId="10" xfId="0" applyNumberFormat="1" applyFill="1" applyBorder="1"/>
    <xf numFmtId="0" fontId="3" fillId="10" borderId="3" xfId="0" applyFont="1" applyFill="1" applyBorder="1"/>
    <xf numFmtId="2" fontId="0" fillId="10" borderId="5" xfId="0" applyNumberFormat="1" applyFill="1" applyBorder="1"/>
    <xf numFmtId="0" fontId="3" fillId="10" borderId="8" xfId="0" applyFont="1" applyFill="1" applyBorder="1"/>
    <xf numFmtId="2" fontId="0" fillId="10" borderId="10" xfId="0" applyNumberFormat="1" applyFill="1" applyBorder="1"/>
    <xf numFmtId="2" fontId="0" fillId="7" borderId="4" xfId="0" applyNumberFormat="1" applyFill="1" applyBorder="1" applyAlignment="1">
      <alignment horizontal="center"/>
    </xf>
    <xf numFmtId="0" fontId="0" fillId="7" borderId="0" xfId="0" applyFill="1" applyBorder="1"/>
    <xf numFmtId="2" fontId="0" fillId="9" borderId="5" xfId="0" applyNumberFormat="1" applyFill="1" applyBorder="1"/>
    <xf numFmtId="2" fontId="5" fillId="9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9" borderId="2" xfId="0" applyNumberFormat="1" applyFill="1" applyBorder="1"/>
    <xf numFmtId="0" fontId="1" fillId="2" borderId="2" xfId="0" applyFont="1" applyFill="1" applyBorder="1"/>
    <xf numFmtId="0" fontId="3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right"/>
    </xf>
    <xf numFmtId="2" fontId="0" fillId="7" borderId="4" xfId="0" applyNumberFormat="1" applyFill="1" applyBorder="1"/>
    <xf numFmtId="0" fontId="0" fillId="7" borderId="0" xfId="0" applyFill="1" applyBorder="1" applyAlignment="1">
      <alignment horizontal="right"/>
    </xf>
    <xf numFmtId="2" fontId="0" fillId="7" borderId="0" xfId="0" applyNumberFormat="1" applyFill="1" applyBorder="1"/>
    <xf numFmtId="1" fontId="0" fillId="7" borderId="0" xfId="0" applyNumberForma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366775</xdr:rowOff>
    </xdr:from>
    <xdr:ext cx="3200083" cy="814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A6C8F67-DDF3-4A67-99FC-EADDE30B92D2}"/>
                </a:ext>
              </a:extLst>
            </xdr:cNvPr>
            <xdr:cNvSpPr txBox="1"/>
          </xdr:nvSpPr>
          <xdr:spPr>
            <a:xfrm>
              <a:off x="0" y="557275"/>
              <a:ext cx="3200083" cy="8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0" i="1">
                        <a:latin typeface="Cambria Math" panose="02040503050406030204" pitchFamily="18" charset="0"/>
                      </a:rPr>
                      <m:t>𝐷𝐸</m:t>
                    </m:r>
                    <m:d>
                      <m:dPr>
                        <m:ctrlPr>
                          <a:rPr lang="pt-BR" sz="18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8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pt-BR" sz="18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800" i="1">
                        <a:latin typeface="Cambria Math" panose="02040503050406030204" pitchFamily="18" charset="0"/>
                      </a:rPr>
                      <m:t>√</m:t>
                    </m:r>
                    <m:nary>
                      <m:naryPr>
                        <m:chr m:val="∑"/>
                        <m:ctrlPr>
                          <a:rPr lang="pt-BR" sz="1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sup>
                      <m:e>
                        <m:d>
                          <m:dPr>
                            <m:ctrlPr>
                              <a:rPr lang="pt-BR" sz="18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8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8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  <m:r>
                      <a:rPr lang="pt-BR" sz="18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A6C8F67-DDF3-4A67-99FC-EADDE30B92D2}"/>
                </a:ext>
              </a:extLst>
            </xdr:cNvPr>
            <xdr:cNvSpPr txBox="1"/>
          </xdr:nvSpPr>
          <xdr:spPr>
            <a:xfrm>
              <a:off x="0" y="557275"/>
              <a:ext cx="3200083" cy="8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</a:rPr>
                <a:t>𝐷𝐸</a:t>
              </a:r>
              <a:r>
                <a:rPr lang="pt-BR" sz="1800" i="0">
                  <a:latin typeface="Cambria Math" panose="02040503050406030204" pitchFamily="18" charset="0"/>
                </a:rPr>
                <a:t>(𝑥</a:t>
              </a:r>
              <a:r>
                <a:rPr lang="pt-BR" sz="1800" b="0" i="0">
                  <a:latin typeface="Cambria Math" panose="02040503050406030204" pitchFamily="18" charset="0"/>
                </a:rPr>
                <a:t>,𝑦)</a:t>
              </a:r>
              <a:r>
                <a:rPr lang="pt-BR" sz="1800" i="0">
                  <a:latin typeface="Cambria Math" panose="02040503050406030204" pitchFamily="18" charset="0"/>
                </a:rPr>
                <a:t>=√∑24_</a:t>
              </a:r>
              <a:r>
                <a:rPr lang="pt-BR" sz="1800" b="0" i="0">
                  <a:latin typeface="Cambria Math" panose="02040503050406030204" pitchFamily="18" charset="0"/>
                </a:rPr>
                <a:t>𝑖^𝑝▒(𝑥_𝑖−𝑦_𝑖 )  2</a:t>
              </a:r>
              <a:endParaRPr lang="pt-BR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390D-7445-43B4-8A66-58888A54D0C3}">
  <dimension ref="A1:M29"/>
  <sheetViews>
    <sheetView topLeftCell="A10" workbookViewId="0">
      <selection activeCell="I23" sqref="I23"/>
    </sheetView>
  </sheetViews>
  <sheetFormatPr defaultRowHeight="15" x14ac:dyDescent="0.25"/>
  <cols>
    <col min="2" max="2" width="8.7109375" customWidth="1"/>
    <col min="3" max="3" width="9.85546875" customWidth="1"/>
    <col min="4" max="4" width="11" customWidth="1"/>
    <col min="5" max="5" width="12.85546875" customWidth="1"/>
  </cols>
  <sheetData>
    <row r="1" spans="1:13" x14ac:dyDescent="0.25">
      <c r="A1" t="s">
        <v>0</v>
      </c>
    </row>
    <row r="2" spans="1:13" ht="15" customHeight="1" x14ac:dyDescent="0.25">
      <c r="A2" s="1"/>
      <c r="B2" s="1"/>
      <c r="C2" s="1"/>
      <c r="D2" s="1"/>
      <c r="E2" s="1"/>
      <c r="F2" s="1"/>
    </row>
    <row r="3" spans="1:13" x14ac:dyDescent="0.25">
      <c r="A3" s="1"/>
      <c r="B3" s="1"/>
      <c r="C3" s="1"/>
      <c r="D3" s="1"/>
      <c r="E3" s="1"/>
      <c r="F3" s="1"/>
      <c r="G3" t="s">
        <v>8</v>
      </c>
    </row>
    <row r="4" spans="1:13" x14ac:dyDescent="0.25">
      <c r="A4" s="1"/>
      <c r="B4" s="1"/>
      <c r="C4" s="1"/>
      <c r="D4" s="1"/>
      <c r="E4" s="1"/>
      <c r="F4" s="1"/>
      <c r="G4" t="s">
        <v>9</v>
      </c>
    </row>
    <row r="5" spans="1:13" x14ac:dyDescent="0.25">
      <c r="A5" s="1"/>
      <c r="B5" s="1"/>
      <c r="C5" s="1"/>
      <c r="D5" s="1"/>
      <c r="E5" s="1"/>
      <c r="F5" s="1"/>
    </row>
    <row r="6" spans="1:13" x14ac:dyDescent="0.25">
      <c r="A6" s="1"/>
      <c r="B6" s="1"/>
      <c r="C6" s="1"/>
      <c r="D6" s="1"/>
      <c r="E6" s="1"/>
      <c r="F6" s="1"/>
    </row>
    <row r="7" spans="1:13" x14ac:dyDescent="0.25">
      <c r="A7" s="1"/>
      <c r="B7" s="1"/>
      <c r="C7" s="1"/>
      <c r="D7" s="1"/>
      <c r="E7" s="1"/>
      <c r="F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118" t="s">
        <v>7</v>
      </c>
      <c r="C9" s="119"/>
      <c r="D9" s="119"/>
      <c r="E9" s="119"/>
      <c r="F9" s="120"/>
      <c r="G9" s="2"/>
      <c r="H9" s="2"/>
      <c r="I9" s="2"/>
      <c r="J9" s="2"/>
      <c r="K9" s="2"/>
      <c r="L9" s="2"/>
      <c r="M9" s="2"/>
    </row>
    <row r="10" spans="1:13" ht="17.25" customHeight="1" x14ac:dyDescent="0.25">
      <c r="A10" s="2"/>
      <c r="B10" s="28" t="s">
        <v>13</v>
      </c>
      <c r="C10" s="29">
        <v>1.07</v>
      </c>
      <c r="D10" s="29">
        <v>-0.54</v>
      </c>
      <c r="E10" s="29">
        <v>0</v>
      </c>
      <c r="F10" s="30">
        <v>0</v>
      </c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31" t="s">
        <v>22</v>
      </c>
      <c r="C11" s="32">
        <v>-0.16</v>
      </c>
      <c r="D11" s="32">
        <v>1.1499999999999999</v>
      </c>
      <c r="E11" s="32">
        <v>0</v>
      </c>
      <c r="F11" s="33">
        <v>0</v>
      </c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118" t="s">
        <v>10</v>
      </c>
      <c r="C13" s="119"/>
      <c r="D13" s="119"/>
      <c r="E13" s="119"/>
      <c r="F13" s="120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5">
        <f>C10</f>
        <v>1.07</v>
      </c>
      <c r="C14" s="26">
        <f>C11</f>
        <v>-0.16</v>
      </c>
      <c r="D14" s="27">
        <f>B14-C14</f>
        <v>1.23</v>
      </c>
      <c r="E14" s="22"/>
      <c r="F14" s="23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5">
        <f>D10</f>
        <v>-0.54</v>
      </c>
      <c r="C15" s="26">
        <f>D11</f>
        <v>1.1499999999999999</v>
      </c>
      <c r="D15" s="27">
        <f t="shared" ref="D15:D17" si="0">B15-C15</f>
        <v>-1.69</v>
      </c>
      <c r="E15" s="22"/>
      <c r="F15" s="23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5">
        <f>E10</f>
        <v>0</v>
      </c>
      <c r="C16" s="26">
        <f>E11</f>
        <v>0</v>
      </c>
      <c r="D16" s="27">
        <f t="shared" si="0"/>
        <v>0</v>
      </c>
      <c r="E16" s="22"/>
      <c r="F16" s="23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16">
        <f>F10</f>
        <v>0</v>
      </c>
      <c r="C17" s="18">
        <f>F11</f>
        <v>0</v>
      </c>
      <c r="D17" s="24">
        <f t="shared" si="0"/>
        <v>0</v>
      </c>
      <c r="E17" s="18"/>
      <c r="F17" s="19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118" t="s">
        <v>11</v>
      </c>
      <c r="C19" s="119"/>
      <c r="D19" s="119"/>
      <c r="E19" s="119"/>
      <c r="F19" s="120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0">
        <f>D14</f>
        <v>1.23</v>
      </c>
      <c r="C20" s="21">
        <f>POWER(B20, 2)</f>
        <v>1.5128999999999999</v>
      </c>
      <c r="D20" s="22"/>
      <c r="E20" s="22"/>
      <c r="F20" s="23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0">
        <f>D15</f>
        <v>-1.69</v>
      </c>
      <c r="C21" s="21">
        <f t="shared" ref="C21:C23" si="1">POWER(B21, 2)</f>
        <v>2.8560999999999996</v>
      </c>
      <c r="D21" s="22"/>
      <c r="E21" s="22"/>
      <c r="F21" s="23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0">
        <f>D16</f>
        <v>0</v>
      </c>
      <c r="C22" s="21">
        <f t="shared" si="1"/>
        <v>0</v>
      </c>
      <c r="D22" s="22"/>
      <c r="E22" s="22"/>
      <c r="F22" s="23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16">
        <f>D17</f>
        <v>0</v>
      </c>
      <c r="C23" s="17">
        <f t="shared" si="1"/>
        <v>0</v>
      </c>
      <c r="D23" s="18"/>
      <c r="E23" s="18"/>
      <c r="F23" s="19"/>
      <c r="G23" s="2"/>
      <c r="H23" s="2"/>
      <c r="I23" s="2"/>
      <c r="J23" s="2"/>
      <c r="K23" s="2"/>
      <c r="L23" s="2"/>
      <c r="M23" s="2"/>
    </row>
    <row r="25" spans="1:13" x14ac:dyDescent="0.25">
      <c r="B25" s="121" t="s">
        <v>12</v>
      </c>
      <c r="C25" s="121"/>
      <c r="D25" s="121"/>
      <c r="E25" s="121"/>
      <c r="F25" s="121"/>
    </row>
    <row r="26" spans="1:13" x14ac:dyDescent="0.25">
      <c r="B26" s="13">
        <f>C20</f>
        <v>1.5128999999999999</v>
      </c>
      <c r="C26" s="13">
        <f>C21</f>
        <v>2.8560999999999996</v>
      </c>
      <c r="D26" s="13">
        <f>C22</f>
        <v>0</v>
      </c>
      <c r="E26" s="44">
        <f>C23</f>
        <v>0</v>
      </c>
      <c r="F26" s="15">
        <f>B26+C26+D26+E26</f>
        <v>4.3689999999999998</v>
      </c>
    </row>
    <row r="28" spans="1:13" x14ac:dyDescent="0.25">
      <c r="A28" s="11"/>
      <c r="B28" s="121" t="s">
        <v>14</v>
      </c>
      <c r="C28" s="121"/>
      <c r="D28" s="121"/>
      <c r="E28" s="121"/>
      <c r="F28" s="121"/>
    </row>
    <row r="29" spans="1:13" x14ac:dyDescent="0.25">
      <c r="B29" s="12">
        <f>SQRT(F26)</f>
        <v>2.0902152999152981</v>
      </c>
      <c r="C29" s="12"/>
      <c r="D29" s="12"/>
      <c r="E29" s="12"/>
      <c r="F29" s="12"/>
    </row>
  </sheetData>
  <mergeCells count="7">
    <mergeCell ref="B29:F29"/>
    <mergeCell ref="B28:F28"/>
    <mergeCell ref="B25:F25"/>
    <mergeCell ref="B19:F19"/>
    <mergeCell ref="A2:F7"/>
    <mergeCell ref="B13:F13"/>
    <mergeCell ref="B9:F9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5F45-5552-48D2-AA32-9152F2E965AF}">
  <dimension ref="A1:J33"/>
  <sheetViews>
    <sheetView workbookViewId="0">
      <selection activeCell="F10" sqref="F10"/>
    </sheetView>
  </sheetViews>
  <sheetFormatPr defaultRowHeight="15" x14ac:dyDescent="0.25"/>
  <cols>
    <col min="1" max="1" width="24.5703125" bestFit="1" customWidth="1"/>
    <col min="2" max="6" width="10.28515625" customWidth="1"/>
    <col min="8" max="8" width="25.85546875" bestFit="1" customWidth="1"/>
    <col min="9" max="9" width="2.140625" bestFit="1" customWidth="1"/>
    <col min="10" max="10" width="24.5703125" bestFit="1" customWidth="1"/>
  </cols>
  <sheetData>
    <row r="1" spans="1:10" x14ac:dyDescent="0.25">
      <c r="A1" s="3" t="s">
        <v>2</v>
      </c>
      <c r="B1" s="3" t="s">
        <v>15</v>
      </c>
      <c r="C1" s="3" t="s">
        <v>16</v>
      </c>
      <c r="D1" s="3" t="s">
        <v>6</v>
      </c>
      <c r="E1" s="3" t="s">
        <v>3</v>
      </c>
      <c r="F1" s="6" t="s">
        <v>17</v>
      </c>
    </row>
    <row r="2" spans="1:10" x14ac:dyDescent="0.25">
      <c r="A2" s="4" t="s">
        <v>18</v>
      </c>
      <c r="B2" s="4">
        <v>0.6</v>
      </c>
      <c r="C2" s="9">
        <v>0</v>
      </c>
      <c r="D2" s="4">
        <v>0.3</v>
      </c>
      <c r="E2" s="9">
        <v>0</v>
      </c>
      <c r="F2" s="7" t="s">
        <v>4</v>
      </c>
      <c r="H2" s="60" t="str">
        <f>A9</f>
        <v>A Hora do Pesadelo</v>
      </c>
      <c r="I2" s="61" t="s">
        <v>25</v>
      </c>
      <c r="J2" s="62" t="str">
        <f>A2</f>
        <v>Invocação do Mal</v>
      </c>
    </row>
    <row r="3" spans="1:10" x14ac:dyDescent="0.25">
      <c r="A3" s="5" t="s">
        <v>19</v>
      </c>
      <c r="B3" s="5">
        <v>0.9</v>
      </c>
      <c r="C3" s="10">
        <v>0</v>
      </c>
      <c r="D3" s="5">
        <v>0.5</v>
      </c>
      <c r="E3" s="5">
        <v>0.1</v>
      </c>
      <c r="F3" s="8" t="s">
        <v>4</v>
      </c>
      <c r="H3" s="63">
        <v>0.3</v>
      </c>
      <c r="I3" s="43"/>
      <c r="J3" s="64"/>
    </row>
    <row r="4" spans="1:10" x14ac:dyDescent="0.25">
      <c r="A4" s="4" t="s">
        <v>20</v>
      </c>
      <c r="B4" s="4">
        <v>0.1</v>
      </c>
      <c r="C4" s="4">
        <v>0.2</v>
      </c>
      <c r="D4" s="4">
        <v>0.1</v>
      </c>
      <c r="E4" s="4">
        <v>0.9</v>
      </c>
      <c r="F4" s="7" t="s">
        <v>3</v>
      </c>
      <c r="H4" s="38" t="str">
        <f>A9</f>
        <v>A Hora do Pesadelo</v>
      </c>
      <c r="I4" s="38" t="s">
        <v>25</v>
      </c>
      <c r="J4" s="38" t="str">
        <f>A3</f>
        <v>Floresta Maldita</v>
      </c>
    </row>
    <row r="5" spans="1:10" x14ac:dyDescent="0.25">
      <c r="A5" s="5" t="s">
        <v>21</v>
      </c>
      <c r="B5" s="10">
        <v>0</v>
      </c>
      <c r="C5" s="5">
        <v>0.2</v>
      </c>
      <c r="D5" s="5">
        <v>0.2</v>
      </c>
      <c r="E5" s="5">
        <v>0.8</v>
      </c>
      <c r="F5" s="8" t="s">
        <v>3</v>
      </c>
      <c r="H5" s="39">
        <v>0.17</v>
      </c>
      <c r="I5" s="39"/>
      <c r="J5" s="39"/>
    </row>
    <row r="6" spans="1:10" x14ac:dyDescent="0.25">
      <c r="A6" s="4" t="s">
        <v>5</v>
      </c>
      <c r="B6" s="4">
        <v>0.8</v>
      </c>
      <c r="C6" s="9">
        <v>0</v>
      </c>
      <c r="D6" s="4">
        <v>0.9</v>
      </c>
      <c r="E6" s="4">
        <v>0.3</v>
      </c>
      <c r="F6" s="7" t="s">
        <v>6</v>
      </c>
      <c r="H6" s="51" t="str">
        <f>A9</f>
        <v>A Hora do Pesadelo</v>
      </c>
      <c r="I6" s="52" t="s">
        <v>25</v>
      </c>
      <c r="J6" s="53" t="str">
        <f>A4</f>
        <v>Meu Passado me Condena</v>
      </c>
    </row>
    <row r="7" spans="1:10" x14ac:dyDescent="0.25">
      <c r="A7" s="34"/>
      <c r="B7" s="34"/>
      <c r="H7" s="54">
        <v>1.21</v>
      </c>
      <c r="I7" s="55"/>
      <c r="J7" s="56"/>
    </row>
    <row r="8" spans="1:10" x14ac:dyDescent="0.25">
      <c r="A8" s="42" t="s">
        <v>24</v>
      </c>
      <c r="B8" s="42"/>
      <c r="H8" s="51" t="str">
        <f>A9</f>
        <v>A Hora do Pesadelo</v>
      </c>
      <c r="I8" s="52" t="s">
        <v>25</v>
      </c>
      <c r="J8" s="53" t="str">
        <f>A5</f>
        <v>Tirando o atraso</v>
      </c>
    </row>
    <row r="9" spans="1:10" x14ac:dyDescent="0.25">
      <c r="A9" s="42" t="s">
        <v>23</v>
      </c>
      <c r="B9" s="42"/>
      <c r="H9" s="54">
        <v>1.17</v>
      </c>
      <c r="I9" s="55"/>
      <c r="J9" s="56"/>
    </row>
    <row r="10" spans="1:10" x14ac:dyDescent="0.25">
      <c r="A10" s="14" t="s">
        <v>15</v>
      </c>
      <c r="B10" s="14">
        <v>0.8</v>
      </c>
      <c r="H10" s="51" t="str">
        <f>A9</f>
        <v>A Hora do Pesadelo</v>
      </c>
      <c r="I10" s="52" t="s">
        <v>25</v>
      </c>
      <c r="J10" s="53" t="str">
        <f>A6</f>
        <v>Duro de Matar</v>
      </c>
    </row>
    <row r="11" spans="1:10" x14ac:dyDescent="0.25">
      <c r="A11" s="35" t="s">
        <v>16</v>
      </c>
      <c r="B11" s="14">
        <v>0.1</v>
      </c>
      <c r="H11" s="57">
        <v>0.51</v>
      </c>
      <c r="I11" s="58"/>
      <c r="J11" s="59"/>
    </row>
    <row r="12" spans="1:10" x14ac:dyDescent="0.25">
      <c r="A12" s="14" t="s">
        <v>6</v>
      </c>
      <c r="B12" s="14">
        <v>0.5</v>
      </c>
    </row>
    <row r="13" spans="1:10" x14ac:dyDescent="0.25">
      <c r="A13" s="35" t="s">
        <v>3</v>
      </c>
      <c r="B13" s="14">
        <v>0</v>
      </c>
      <c r="H13" s="40" t="str">
        <f>A17</f>
        <v>Avatar</v>
      </c>
      <c r="I13" s="40" t="s">
        <v>25</v>
      </c>
      <c r="J13" s="40" t="str">
        <f>A2</f>
        <v>Invocação do Mal</v>
      </c>
    </row>
    <row r="14" spans="1:10" ht="15" customHeight="1" x14ac:dyDescent="0.25">
      <c r="A14" s="36" t="s">
        <v>17</v>
      </c>
      <c r="B14" s="37" t="s">
        <v>4</v>
      </c>
      <c r="D14" s="66" t="s">
        <v>28</v>
      </c>
      <c r="E14" s="67"/>
      <c r="F14" s="68"/>
      <c r="H14" s="41">
        <v>0.55000000000000004</v>
      </c>
      <c r="I14" s="41"/>
      <c r="J14" s="41"/>
    </row>
    <row r="15" spans="1:10" x14ac:dyDescent="0.25">
      <c r="D15" s="69"/>
      <c r="E15" s="70"/>
      <c r="F15" s="71"/>
      <c r="H15" s="51" t="str">
        <f>A17</f>
        <v>Avatar</v>
      </c>
      <c r="I15" s="52" t="s">
        <v>25</v>
      </c>
      <c r="J15" s="53" t="str">
        <f>A3</f>
        <v>Floresta Maldita</v>
      </c>
    </row>
    <row r="16" spans="1:10" x14ac:dyDescent="0.25">
      <c r="A16" s="42" t="s">
        <v>24</v>
      </c>
      <c r="B16" s="42"/>
      <c r="D16" s="69"/>
      <c r="E16" s="70"/>
      <c r="F16" s="71"/>
      <c r="H16" s="54">
        <v>0.66</v>
      </c>
      <c r="I16" s="55"/>
      <c r="J16" s="56"/>
    </row>
    <row r="17" spans="1:10" x14ac:dyDescent="0.25">
      <c r="A17" s="42" t="s">
        <v>26</v>
      </c>
      <c r="B17" s="42"/>
      <c r="D17" s="69"/>
      <c r="E17" s="70"/>
      <c r="F17" s="71"/>
      <c r="H17" s="51" t="str">
        <f>A17</f>
        <v>Avatar</v>
      </c>
      <c r="I17" s="52" t="s">
        <v>25</v>
      </c>
      <c r="J17" s="53" t="str">
        <f>A4</f>
        <v>Meu Passado me Condena</v>
      </c>
    </row>
    <row r="18" spans="1:10" x14ac:dyDescent="0.25">
      <c r="A18" s="14" t="s">
        <v>15</v>
      </c>
      <c r="B18" s="14">
        <v>0.3</v>
      </c>
      <c r="D18" s="69"/>
      <c r="E18" s="70"/>
      <c r="F18" s="71"/>
      <c r="H18" s="54">
        <v>1.02</v>
      </c>
      <c r="I18" s="55"/>
      <c r="J18" s="56"/>
    </row>
    <row r="19" spans="1:10" x14ac:dyDescent="0.25">
      <c r="A19" s="35" t="s">
        <v>16</v>
      </c>
      <c r="B19" s="14">
        <v>0.2</v>
      </c>
      <c r="D19" s="69"/>
      <c r="E19" s="70"/>
      <c r="F19" s="71"/>
      <c r="H19" s="51" t="str">
        <f>A17</f>
        <v>Avatar</v>
      </c>
      <c r="I19" s="52" t="s">
        <v>25</v>
      </c>
      <c r="J19" s="53" t="str">
        <f>A5</f>
        <v>Tirando o atraso</v>
      </c>
    </row>
    <row r="20" spans="1:10" x14ac:dyDescent="0.25">
      <c r="A20" s="14" t="s">
        <v>6</v>
      </c>
      <c r="B20" s="14">
        <v>0.7</v>
      </c>
      <c r="D20" s="69"/>
      <c r="E20" s="70"/>
      <c r="F20" s="71"/>
      <c r="H20" s="54">
        <v>0.91</v>
      </c>
      <c r="I20" s="55"/>
      <c r="J20" s="56"/>
    </row>
    <row r="21" spans="1:10" x14ac:dyDescent="0.25">
      <c r="A21" s="35" t="s">
        <v>3</v>
      </c>
      <c r="B21" s="14">
        <v>0.1</v>
      </c>
      <c r="D21" s="72"/>
      <c r="E21" s="73"/>
      <c r="F21" s="74"/>
      <c r="H21" s="51" t="str">
        <f>A17</f>
        <v>Avatar</v>
      </c>
      <c r="I21" s="52" t="s">
        <v>25</v>
      </c>
      <c r="J21" s="53" t="str">
        <f>A6</f>
        <v>Duro de Matar</v>
      </c>
    </row>
    <row r="22" spans="1:10" x14ac:dyDescent="0.25">
      <c r="A22" s="36" t="s">
        <v>17</v>
      </c>
      <c r="B22" s="37" t="s">
        <v>4</v>
      </c>
      <c r="D22" s="65"/>
      <c r="E22" s="65"/>
      <c r="F22" s="65"/>
      <c r="H22" s="57">
        <v>0.61</v>
      </c>
      <c r="I22" s="58"/>
      <c r="J22" s="59"/>
    </row>
    <row r="23" spans="1:10" x14ac:dyDescent="0.25">
      <c r="D23" s="65"/>
      <c r="E23" s="65"/>
      <c r="F23" s="65"/>
    </row>
    <row r="24" spans="1:10" x14ac:dyDescent="0.25">
      <c r="A24" s="42" t="s">
        <v>24</v>
      </c>
      <c r="B24" s="42"/>
      <c r="H24" s="45" t="str">
        <f>A25</f>
        <v>O Exterminador do Futuro 2</v>
      </c>
      <c r="I24" s="46" t="s">
        <v>25</v>
      </c>
      <c r="J24" s="47" t="str">
        <f>A2</f>
        <v>Invocação do Mal</v>
      </c>
    </row>
    <row r="25" spans="1:10" x14ac:dyDescent="0.25">
      <c r="A25" s="42" t="s">
        <v>27</v>
      </c>
      <c r="B25" s="42"/>
      <c r="H25" s="48">
        <v>0.64</v>
      </c>
      <c r="I25" s="49"/>
      <c r="J25" s="50"/>
    </row>
    <row r="26" spans="1:10" x14ac:dyDescent="0.25">
      <c r="A26" s="14" t="s">
        <v>15</v>
      </c>
      <c r="B26" s="14">
        <v>0.5</v>
      </c>
      <c r="H26" s="51" t="str">
        <f>A25</f>
        <v>O Exterminador do Futuro 2</v>
      </c>
      <c r="I26" s="52" t="s">
        <v>25</v>
      </c>
      <c r="J26" s="53" t="str">
        <f>A3</f>
        <v>Floresta Maldita</v>
      </c>
    </row>
    <row r="27" spans="1:10" x14ac:dyDescent="0.25">
      <c r="A27" s="35" t="s">
        <v>16</v>
      </c>
      <c r="B27" s="14">
        <v>0</v>
      </c>
      <c r="H27" s="54">
        <v>0.56999999999999995</v>
      </c>
      <c r="I27" s="55"/>
      <c r="J27" s="56"/>
    </row>
    <row r="28" spans="1:10" x14ac:dyDescent="0.25">
      <c r="A28" s="14" t="s">
        <v>6</v>
      </c>
      <c r="B28" s="14">
        <v>0.9</v>
      </c>
      <c r="H28" s="51" t="str">
        <f>A25</f>
        <v>O Exterminador do Futuro 2</v>
      </c>
      <c r="I28" s="52" t="s">
        <v>25</v>
      </c>
      <c r="J28" s="53" t="str">
        <f>A4</f>
        <v>Meu Passado me Condena</v>
      </c>
    </row>
    <row r="29" spans="1:10" x14ac:dyDescent="0.25">
      <c r="A29" s="35" t="s">
        <v>3</v>
      </c>
      <c r="B29" s="14">
        <v>0.2</v>
      </c>
      <c r="H29" s="54">
        <v>1.1499999999999999</v>
      </c>
      <c r="I29" s="55"/>
      <c r="J29" s="56"/>
    </row>
    <row r="30" spans="1:10" x14ac:dyDescent="0.25">
      <c r="A30" s="36" t="s">
        <v>17</v>
      </c>
      <c r="B30" s="37" t="s">
        <v>6</v>
      </c>
      <c r="H30" s="51" t="str">
        <f>A25</f>
        <v>O Exterminador do Futuro 2</v>
      </c>
      <c r="I30" s="52" t="s">
        <v>25</v>
      </c>
      <c r="J30" s="53" t="str">
        <f>A5</f>
        <v>Tirando o atraso</v>
      </c>
    </row>
    <row r="31" spans="1:10" x14ac:dyDescent="0.25">
      <c r="H31" s="54">
        <v>1.07</v>
      </c>
      <c r="I31" s="55"/>
      <c r="J31" s="56"/>
    </row>
    <row r="32" spans="1:10" x14ac:dyDescent="0.25">
      <c r="H32" s="38" t="str">
        <f>A25</f>
        <v>O Exterminador do Futuro 2</v>
      </c>
      <c r="I32" s="38" t="s">
        <v>25</v>
      </c>
      <c r="J32" s="38" t="str">
        <f>A6</f>
        <v>Duro de Matar</v>
      </c>
    </row>
    <row r="33" spans="8:10" x14ac:dyDescent="0.25">
      <c r="H33" s="39">
        <v>0.32</v>
      </c>
      <c r="I33" s="39"/>
      <c r="J33" s="39"/>
    </row>
  </sheetData>
  <mergeCells count="22">
    <mergeCell ref="D14:F21"/>
    <mergeCell ref="H22:J22"/>
    <mergeCell ref="H25:J25"/>
    <mergeCell ref="H27:J27"/>
    <mergeCell ref="H29:J29"/>
    <mergeCell ref="H31:J31"/>
    <mergeCell ref="H33:J33"/>
    <mergeCell ref="H11:J11"/>
    <mergeCell ref="A16:B16"/>
    <mergeCell ref="A17:B17"/>
    <mergeCell ref="A24:B24"/>
    <mergeCell ref="A25:B25"/>
    <mergeCell ref="H14:J14"/>
    <mergeCell ref="H16:J16"/>
    <mergeCell ref="H18:J18"/>
    <mergeCell ref="H20:J20"/>
    <mergeCell ref="A9:B9"/>
    <mergeCell ref="A8:B8"/>
    <mergeCell ref="H3:J3"/>
    <mergeCell ref="H5:J5"/>
    <mergeCell ref="H7:J7"/>
    <mergeCell ref="H9:J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CCA-90D5-430D-8B05-296767F73001}">
  <dimension ref="A1:U20"/>
  <sheetViews>
    <sheetView workbookViewId="0">
      <selection activeCell="W19" sqref="W19"/>
    </sheetView>
  </sheetViews>
  <sheetFormatPr defaultRowHeight="15" x14ac:dyDescent="0.25"/>
  <cols>
    <col min="2" max="3" width="2" bestFit="1" customWidth="1"/>
    <col min="4" max="4" width="10.5703125" bestFit="1" customWidth="1"/>
    <col min="5" max="5" width="1.7109375" bestFit="1" customWidth="1"/>
    <col min="6" max="6" width="10.28515625" bestFit="1" customWidth="1"/>
    <col min="7" max="7" width="5.7109375" customWidth="1"/>
    <col min="8" max="8" width="3" bestFit="1" customWidth="1"/>
    <col min="10" max="10" width="6" bestFit="1" customWidth="1"/>
    <col min="11" max="11" width="12.140625" bestFit="1" customWidth="1"/>
    <col min="13" max="13" width="3.85546875" bestFit="1" customWidth="1"/>
    <col min="14" max="14" width="6" bestFit="1" customWidth="1"/>
    <col min="15" max="15" width="1.7109375" bestFit="1" customWidth="1"/>
    <col min="16" max="16" width="6" bestFit="1" customWidth="1"/>
    <col min="17" max="17" width="2" bestFit="1" customWidth="1"/>
    <col min="18" max="18" width="6" bestFit="1" customWidth="1"/>
    <col min="19" max="19" width="2" bestFit="1" customWidth="1"/>
    <col min="20" max="20" width="4.5703125" bestFit="1" customWidth="1"/>
  </cols>
  <sheetData>
    <row r="1" spans="1:21" x14ac:dyDescent="0.25">
      <c r="A1" s="77"/>
      <c r="B1" s="78"/>
      <c r="C1" s="78"/>
      <c r="D1" s="78"/>
      <c r="E1" s="78"/>
      <c r="F1" s="78"/>
      <c r="G1" s="79"/>
      <c r="H1" s="78"/>
      <c r="I1" s="78"/>
      <c r="J1" s="117" t="s">
        <v>33</v>
      </c>
      <c r="K1" s="117" t="s">
        <v>34</v>
      </c>
      <c r="L1" s="78"/>
      <c r="M1" s="78"/>
      <c r="N1" s="78"/>
      <c r="O1" s="78"/>
      <c r="P1" s="78"/>
      <c r="Q1" s="78"/>
      <c r="R1" s="78"/>
      <c r="S1" s="78"/>
      <c r="T1" s="78"/>
      <c r="U1" s="79"/>
    </row>
    <row r="2" spans="1:21" x14ac:dyDescent="0.25">
      <c r="A2" s="80"/>
      <c r="B2" s="81" t="s">
        <v>13</v>
      </c>
      <c r="C2" s="81" t="s">
        <v>1</v>
      </c>
      <c r="D2" s="76" t="s">
        <v>32</v>
      </c>
      <c r="E2" s="76"/>
      <c r="F2" s="76"/>
      <c r="G2" s="82"/>
      <c r="H2" s="105"/>
      <c r="I2" s="105"/>
      <c r="J2" s="86">
        <v>60</v>
      </c>
      <c r="K2" s="86">
        <v>30000</v>
      </c>
      <c r="L2" s="105"/>
      <c r="M2" s="81" t="s">
        <v>35</v>
      </c>
      <c r="N2" s="81">
        <v>60</v>
      </c>
      <c r="O2" s="81" t="s">
        <v>29</v>
      </c>
      <c r="P2" s="81">
        <v>20</v>
      </c>
      <c r="Q2" s="81" t="s">
        <v>1</v>
      </c>
      <c r="R2" s="81">
        <f>N2-P2</f>
        <v>40</v>
      </c>
      <c r="S2" s="81" t="s">
        <v>1</v>
      </c>
      <c r="T2" s="87">
        <f>R2/R3</f>
        <v>1</v>
      </c>
      <c r="U2" s="82"/>
    </row>
    <row r="3" spans="1:21" x14ac:dyDescent="0.25">
      <c r="A3" s="80"/>
      <c r="B3" s="81"/>
      <c r="C3" s="81"/>
      <c r="D3" s="75" t="s">
        <v>31</v>
      </c>
      <c r="E3" s="75" t="s">
        <v>29</v>
      </c>
      <c r="F3" s="75" t="s">
        <v>30</v>
      </c>
      <c r="G3" s="82"/>
      <c r="H3" s="105"/>
      <c r="I3" s="105"/>
      <c r="J3" s="86">
        <v>35</v>
      </c>
      <c r="K3" s="86">
        <v>45000</v>
      </c>
      <c r="L3" s="105"/>
      <c r="M3" s="81"/>
      <c r="N3" s="75">
        <v>60</v>
      </c>
      <c r="O3" s="75" t="s">
        <v>29</v>
      </c>
      <c r="P3" s="75">
        <v>20</v>
      </c>
      <c r="Q3" s="81"/>
      <c r="R3" s="75">
        <f>N3-P3</f>
        <v>40</v>
      </c>
      <c r="S3" s="81"/>
      <c r="T3" s="81"/>
      <c r="U3" s="82"/>
    </row>
    <row r="4" spans="1:21" x14ac:dyDescent="0.25">
      <c r="A4" s="83"/>
      <c r="B4" s="84"/>
      <c r="C4" s="84"/>
      <c r="D4" s="84"/>
      <c r="E4" s="84"/>
      <c r="F4" s="84"/>
      <c r="G4" s="85"/>
      <c r="H4" s="105"/>
      <c r="I4" s="105"/>
      <c r="J4" s="86">
        <v>20</v>
      </c>
      <c r="K4" s="86">
        <v>29500</v>
      </c>
      <c r="L4" s="105"/>
      <c r="M4" s="81"/>
      <c r="N4" s="81"/>
      <c r="O4" s="81"/>
      <c r="P4" s="81"/>
      <c r="Q4" s="81"/>
      <c r="R4" s="81"/>
      <c r="S4" s="81"/>
      <c r="T4" s="81"/>
      <c r="U4" s="82"/>
    </row>
    <row r="5" spans="1:21" x14ac:dyDescent="0.25">
      <c r="A5" s="80" t="s">
        <v>36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81" t="s">
        <v>35</v>
      </c>
      <c r="N5" s="81">
        <v>35</v>
      </c>
      <c r="O5" s="81" t="s">
        <v>29</v>
      </c>
      <c r="P5" s="81">
        <v>20</v>
      </c>
      <c r="Q5" s="81" t="s">
        <v>1</v>
      </c>
      <c r="R5" s="81">
        <f>N5-P5</f>
        <v>15</v>
      </c>
      <c r="S5" s="81" t="s">
        <v>1</v>
      </c>
      <c r="T5" s="87">
        <f>R5/R6</f>
        <v>0.375</v>
      </c>
      <c r="U5" s="82"/>
    </row>
    <row r="6" spans="1:21" x14ac:dyDescent="0.25">
      <c r="A6" s="80"/>
      <c r="B6" s="105"/>
      <c r="C6" s="105"/>
      <c r="D6" s="105"/>
      <c r="E6" s="105"/>
      <c r="F6" s="105"/>
      <c r="G6" s="105"/>
      <c r="H6" s="105"/>
      <c r="I6" s="105"/>
      <c r="J6" s="108" t="s">
        <v>33</v>
      </c>
      <c r="K6" s="108" t="s">
        <v>34</v>
      </c>
      <c r="L6" s="105"/>
      <c r="M6" s="81"/>
      <c r="N6" s="75">
        <v>60</v>
      </c>
      <c r="O6" s="75" t="s">
        <v>29</v>
      </c>
      <c r="P6" s="75">
        <v>20</v>
      </c>
      <c r="Q6" s="81"/>
      <c r="R6" s="75">
        <f>N6-P6</f>
        <v>40</v>
      </c>
      <c r="S6" s="81"/>
      <c r="T6" s="81"/>
      <c r="U6" s="82"/>
    </row>
    <row r="7" spans="1:21" x14ac:dyDescent="0.25">
      <c r="A7" s="80"/>
      <c r="B7" s="105"/>
      <c r="C7" s="105"/>
      <c r="D7" s="105"/>
      <c r="E7" s="105"/>
      <c r="F7" s="105"/>
      <c r="G7" s="105"/>
      <c r="H7" s="105"/>
      <c r="I7" s="105"/>
      <c r="J7" s="107">
        <f>T2</f>
        <v>1</v>
      </c>
      <c r="K7" s="107">
        <f>T12</f>
        <v>3.2258064516129031E-2</v>
      </c>
      <c r="L7" s="105"/>
      <c r="M7" s="81"/>
      <c r="N7" s="81"/>
      <c r="O7" s="81"/>
      <c r="P7" s="81"/>
      <c r="Q7" s="81"/>
      <c r="R7" s="81"/>
      <c r="S7" s="81"/>
      <c r="T7" s="81"/>
      <c r="U7" s="82"/>
    </row>
    <row r="8" spans="1:21" x14ac:dyDescent="0.25">
      <c r="A8" s="80"/>
      <c r="B8" s="105"/>
      <c r="C8" s="105"/>
      <c r="D8" s="105"/>
      <c r="E8" s="105"/>
      <c r="F8" s="105"/>
      <c r="G8" s="105"/>
      <c r="H8" s="105"/>
      <c r="I8" s="105"/>
      <c r="J8" s="107">
        <f>T5</f>
        <v>0.375</v>
      </c>
      <c r="K8" s="107">
        <f>T15</f>
        <v>1</v>
      </c>
      <c r="L8" s="105"/>
      <c r="M8" s="81" t="s">
        <v>35</v>
      </c>
      <c r="N8" s="81">
        <v>20</v>
      </c>
      <c r="O8" s="81" t="s">
        <v>29</v>
      </c>
      <c r="P8" s="81">
        <v>20</v>
      </c>
      <c r="Q8" s="81" t="s">
        <v>1</v>
      </c>
      <c r="R8" s="81">
        <f>N8-P8</f>
        <v>0</v>
      </c>
      <c r="S8" s="81" t="s">
        <v>1</v>
      </c>
      <c r="T8" s="87">
        <f>R8/R9</f>
        <v>0</v>
      </c>
      <c r="U8" s="82"/>
    </row>
    <row r="9" spans="1:21" x14ac:dyDescent="0.25">
      <c r="A9" s="80"/>
      <c r="B9" s="105"/>
      <c r="C9" s="105"/>
      <c r="D9" s="105"/>
      <c r="E9" s="105"/>
      <c r="F9" s="105"/>
      <c r="G9" s="105"/>
      <c r="H9" s="105"/>
      <c r="I9" s="105"/>
      <c r="J9" s="107">
        <f>T8</f>
        <v>0</v>
      </c>
      <c r="K9" s="107">
        <f>T18</f>
        <v>0</v>
      </c>
      <c r="L9" s="105"/>
      <c r="M9" s="81"/>
      <c r="N9" s="75">
        <v>60</v>
      </c>
      <c r="O9" s="75" t="s">
        <v>29</v>
      </c>
      <c r="P9" s="75">
        <v>20</v>
      </c>
      <c r="Q9" s="81"/>
      <c r="R9" s="75">
        <f>N9-P9</f>
        <v>40</v>
      </c>
      <c r="S9" s="81"/>
      <c r="T9" s="81"/>
      <c r="U9" s="82"/>
    </row>
    <row r="10" spans="1:21" x14ac:dyDescent="0.25">
      <c r="A10" s="80"/>
      <c r="B10" s="105"/>
      <c r="C10" s="105"/>
      <c r="D10" s="105"/>
      <c r="E10" s="105"/>
      <c r="F10" s="105"/>
      <c r="G10" s="105"/>
      <c r="H10" s="105"/>
      <c r="I10" s="105"/>
      <c r="J10" s="111" t="s">
        <v>44</v>
      </c>
      <c r="K10" s="111"/>
      <c r="L10" s="105"/>
      <c r="M10" s="81"/>
      <c r="N10" s="81"/>
      <c r="O10" s="81"/>
      <c r="P10" s="81"/>
      <c r="Q10" s="81"/>
      <c r="R10" s="81"/>
      <c r="S10" s="81"/>
      <c r="T10" s="81"/>
      <c r="U10" s="82"/>
    </row>
    <row r="11" spans="1:21" x14ac:dyDescent="0.25">
      <c r="A11" s="80"/>
      <c r="B11" s="105"/>
      <c r="C11" s="105"/>
      <c r="D11" s="88" t="s">
        <v>37</v>
      </c>
      <c r="E11" s="89"/>
      <c r="F11" s="89"/>
      <c r="G11" s="89"/>
      <c r="H11" s="90"/>
      <c r="I11" s="105"/>
      <c r="J11" s="105"/>
      <c r="K11" s="105"/>
      <c r="L11" s="105"/>
      <c r="M11" s="81"/>
      <c r="N11" s="81"/>
      <c r="O11" s="81"/>
      <c r="P11" s="81"/>
      <c r="Q11" s="81"/>
      <c r="R11" s="81"/>
      <c r="S11" s="81"/>
      <c r="T11" s="87"/>
      <c r="U11" s="82"/>
    </row>
    <row r="12" spans="1:21" x14ac:dyDescent="0.25">
      <c r="A12" s="80"/>
      <c r="B12" s="105"/>
      <c r="C12" s="105"/>
      <c r="D12" s="91"/>
      <c r="E12" s="92"/>
      <c r="F12" s="92"/>
      <c r="G12" s="92"/>
      <c r="H12" s="93"/>
      <c r="I12" s="105"/>
      <c r="J12" s="105"/>
      <c r="K12" s="105"/>
      <c r="L12" s="105"/>
      <c r="M12" s="81" t="s">
        <v>35</v>
      </c>
      <c r="N12" s="81">
        <v>30000</v>
      </c>
      <c r="O12" s="81" t="s">
        <v>29</v>
      </c>
      <c r="P12" s="81">
        <v>29500</v>
      </c>
      <c r="Q12" s="81" t="s">
        <v>1</v>
      </c>
      <c r="R12" s="81">
        <f>N12-P12</f>
        <v>500</v>
      </c>
      <c r="S12" s="81" t="s">
        <v>1</v>
      </c>
      <c r="T12" s="87">
        <f>R12/R13</f>
        <v>3.2258064516129031E-2</v>
      </c>
      <c r="U12" s="82"/>
    </row>
    <row r="13" spans="1:21" x14ac:dyDescent="0.25">
      <c r="A13" s="80"/>
      <c r="B13" s="105"/>
      <c r="C13" s="105"/>
      <c r="D13" s="91"/>
      <c r="E13" s="92"/>
      <c r="F13" s="92"/>
      <c r="G13" s="92"/>
      <c r="H13" s="93"/>
      <c r="I13" s="105"/>
      <c r="J13" s="105"/>
      <c r="K13" s="105"/>
      <c r="L13" s="105"/>
      <c r="M13" s="81"/>
      <c r="N13" s="75">
        <v>45000</v>
      </c>
      <c r="O13" s="75" t="s">
        <v>29</v>
      </c>
      <c r="P13" s="75">
        <v>29500</v>
      </c>
      <c r="Q13" s="81"/>
      <c r="R13" s="75">
        <f>N13-P13</f>
        <v>15500</v>
      </c>
      <c r="S13" s="81"/>
      <c r="T13" s="81"/>
      <c r="U13" s="82"/>
    </row>
    <row r="14" spans="1:21" x14ac:dyDescent="0.25">
      <c r="A14" s="80"/>
      <c r="B14" s="105"/>
      <c r="C14" s="105"/>
      <c r="D14" s="91"/>
      <c r="E14" s="92"/>
      <c r="F14" s="92"/>
      <c r="G14" s="92"/>
      <c r="H14" s="93"/>
      <c r="I14" s="105"/>
      <c r="J14" s="105"/>
      <c r="K14" s="105"/>
      <c r="L14" s="105"/>
      <c r="M14" s="81"/>
      <c r="N14" s="81"/>
      <c r="O14" s="81"/>
      <c r="P14" s="81"/>
      <c r="Q14" s="81"/>
      <c r="R14" s="81"/>
      <c r="S14" s="81"/>
      <c r="T14" s="81"/>
      <c r="U14" s="82"/>
    </row>
    <row r="15" spans="1:21" x14ac:dyDescent="0.25">
      <c r="A15" s="80"/>
      <c r="B15" s="105"/>
      <c r="C15" s="105"/>
      <c r="D15" s="94"/>
      <c r="E15" s="95"/>
      <c r="F15" s="95"/>
      <c r="G15" s="95"/>
      <c r="H15" s="96"/>
      <c r="I15" s="105"/>
      <c r="J15" s="105"/>
      <c r="K15" s="105"/>
      <c r="L15" s="105"/>
      <c r="M15" s="81" t="s">
        <v>35</v>
      </c>
      <c r="N15" s="81">
        <v>45000</v>
      </c>
      <c r="O15" s="81" t="s">
        <v>29</v>
      </c>
      <c r="P15" s="81">
        <v>29500</v>
      </c>
      <c r="Q15" s="81" t="s">
        <v>1</v>
      </c>
      <c r="R15" s="81">
        <f>N15-P15</f>
        <v>15500</v>
      </c>
      <c r="S15" s="81" t="s">
        <v>1</v>
      </c>
      <c r="T15" s="87">
        <f>R15/R16</f>
        <v>1</v>
      </c>
      <c r="U15" s="82"/>
    </row>
    <row r="16" spans="1:21" x14ac:dyDescent="0.25">
      <c r="A16" s="80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81"/>
      <c r="N16" s="75">
        <v>45000</v>
      </c>
      <c r="O16" s="75" t="s">
        <v>29</v>
      </c>
      <c r="P16" s="75">
        <v>29500</v>
      </c>
      <c r="Q16" s="81"/>
      <c r="R16" s="75">
        <f>N16-P16</f>
        <v>15500</v>
      </c>
      <c r="S16" s="81"/>
      <c r="T16" s="81"/>
      <c r="U16" s="82"/>
    </row>
    <row r="17" spans="1:21" x14ac:dyDescent="0.25">
      <c r="A17" s="80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81"/>
      <c r="N17" s="81"/>
      <c r="O17" s="81"/>
      <c r="P17" s="81"/>
      <c r="Q17" s="81"/>
      <c r="R17" s="81"/>
      <c r="S17" s="81"/>
      <c r="T17" s="81"/>
      <c r="U17" s="82"/>
    </row>
    <row r="18" spans="1:21" x14ac:dyDescent="0.25">
      <c r="A18" s="80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81" t="s">
        <v>35</v>
      </c>
      <c r="N18" s="81">
        <v>29500</v>
      </c>
      <c r="O18" s="81" t="s">
        <v>29</v>
      </c>
      <c r="P18" s="81">
        <v>29500</v>
      </c>
      <c r="Q18" s="81" t="s">
        <v>1</v>
      </c>
      <c r="R18" s="81">
        <f>N18-P18</f>
        <v>0</v>
      </c>
      <c r="S18" s="81" t="s">
        <v>1</v>
      </c>
      <c r="T18" s="87">
        <f>R18/R19</f>
        <v>0</v>
      </c>
      <c r="U18" s="82"/>
    </row>
    <row r="19" spans="1:21" x14ac:dyDescent="0.25">
      <c r="A19" s="80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81"/>
      <c r="N19" s="75">
        <v>45000</v>
      </c>
      <c r="O19" s="75" t="s">
        <v>29</v>
      </c>
      <c r="P19" s="75">
        <v>29500</v>
      </c>
      <c r="Q19" s="81"/>
      <c r="R19" s="75">
        <f>N19-P19</f>
        <v>15500</v>
      </c>
      <c r="S19" s="81"/>
      <c r="T19" s="81"/>
      <c r="U19" s="82"/>
    </row>
    <row r="20" spans="1:21" x14ac:dyDescent="0.25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5"/>
    </row>
  </sheetData>
  <mergeCells count="3">
    <mergeCell ref="D2:F2"/>
    <mergeCell ref="D11:H15"/>
    <mergeCell ref="J10:K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9DA6-B53E-472A-B6A3-23ADEFBD00ED}">
  <dimension ref="A1:O19"/>
  <sheetViews>
    <sheetView tabSelected="1" workbookViewId="0">
      <selection activeCell="R14" sqref="R14"/>
    </sheetView>
  </sheetViews>
  <sheetFormatPr defaultRowHeight="15" x14ac:dyDescent="0.25"/>
  <cols>
    <col min="2" max="3" width="2" bestFit="1" customWidth="1"/>
    <col min="4" max="4" width="18.5703125" bestFit="1" customWidth="1"/>
    <col min="5" max="5" width="8.5703125" bestFit="1" customWidth="1"/>
    <col min="6" max="6" width="6" bestFit="1" customWidth="1"/>
    <col min="7" max="7" width="12.140625" bestFit="1" customWidth="1"/>
    <col min="9" max="9" width="3.42578125" bestFit="1" customWidth="1"/>
    <col min="10" max="10" width="6" bestFit="1" customWidth="1"/>
    <col min="11" max="11" width="1.7109375" bestFit="1" customWidth="1"/>
    <col min="12" max="12" width="9.5703125" bestFit="1" customWidth="1"/>
    <col min="13" max="13" width="2" bestFit="1" customWidth="1"/>
    <col min="14" max="14" width="5.28515625" bestFit="1" customWidth="1"/>
  </cols>
  <sheetData>
    <row r="1" spans="1:15" x14ac:dyDescent="0.25">
      <c r="A1" s="77"/>
      <c r="B1" s="78"/>
      <c r="C1" s="78"/>
      <c r="D1" s="78"/>
      <c r="E1" s="78"/>
      <c r="F1" s="108" t="s">
        <v>33</v>
      </c>
      <c r="G1" s="108" t="s">
        <v>34</v>
      </c>
      <c r="H1" s="78"/>
      <c r="I1" s="112" t="s">
        <v>43</v>
      </c>
      <c r="J1" s="78">
        <f>F2</f>
        <v>60</v>
      </c>
      <c r="K1" s="78" t="s">
        <v>29</v>
      </c>
      <c r="L1" s="113">
        <f>E6</f>
        <v>38.333333333333336</v>
      </c>
      <c r="M1" s="78" t="s">
        <v>1</v>
      </c>
      <c r="N1" s="113">
        <f>(J1-L1)/J2</f>
        <v>1.072221928495019</v>
      </c>
      <c r="O1" s="79"/>
    </row>
    <row r="2" spans="1:15" x14ac:dyDescent="0.25">
      <c r="A2" s="80"/>
      <c r="B2" s="105" t="s">
        <v>13</v>
      </c>
      <c r="C2" s="105" t="s">
        <v>1</v>
      </c>
      <c r="D2" s="81" t="s">
        <v>38</v>
      </c>
      <c r="E2" s="105"/>
      <c r="F2" s="86">
        <v>60</v>
      </c>
      <c r="G2" s="86">
        <v>30000</v>
      </c>
      <c r="H2" s="105"/>
      <c r="I2" s="105"/>
      <c r="J2" s="104">
        <f>E7</f>
        <v>20.207259421636905</v>
      </c>
      <c r="K2" s="104"/>
      <c r="L2" s="104"/>
      <c r="M2" s="105"/>
      <c r="N2" s="105"/>
      <c r="O2" s="82"/>
    </row>
    <row r="3" spans="1:15" x14ac:dyDescent="0.25">
      <c r="A3" s="80"/>
      <c r="B3" s="105"/>
      <c r="C3" s="105"/>
      <c r="D3" s="75" t="s">
        <v>39</v>
      </c>
      <c r="E3" s="105"/>
      <c r="F3" s="86">
        <v>35</v>
      </c>
      <c r="G3" s="86">
        <v>45000</v>
      </c>
      <c r="H3" s="105"/>
      <c r="I3" s="105"/>
      <c r="J3" s="105"/>
      <c r="K3" s="105"/>
      <c r="L3" s="105"/>
      <c r="M3" s="105"/>
      <c r="N3" s="105"/>
      <c r="O3" s="82"/>
    </row>
    <row r="4" spans="1:15" x14ac:dyDescent="0.25">
      <c r="A4" s="83"/>
      <c r="B4" s="84"/>
      <c r="C4" s="84"/>
      <c r="D4" s="84"/>
      <c r="E4" s="84"/>
      <c r="F4" s="86">
        <v>20</v>
      </c>
      <c r="G4" s="86">
        <v>29500</v>
      </c>
      <c r="H4" s="105"/>
      <c r="I4" s="114" t="s">
        <v>43</v>
      </c>
      <c r="J4" s="105">
        <f>F3</f>
        <v>35</v>
      </c>
      <c r="K4" s="105" t="s">
        <v>29</v>
      </c>
      <c r="L4" s="115">
        <f>E6</f>
        <v>38.333333333333336</v>
      </c>
      <c r="M4" s="105" t="s">
        <v>1</v>
      </c>
      <c r="N4" s="115">
        <f>(J4-L4)/J5</f>
        <v>-0.16495721976846459</v>
      </c>
      <c r="O4" s="82"/>
    </row>
    <row r="5" spans="1:15" x14ac:dyDescent="0.25">
      <c r="A5" s="80"/>
      <c r="B5" s="105"/>
      <c r="C5" s="105"/>
      <c r="D5" s="105"/>
      <c r="E5" s="105"/>
      <c r="F5" s="105"/>
      <c r="G5" s="105"/>
      <c r="H5" s="105"/>
      <c r="I5" s="105"/>
      <c r="J5" s="104">
        <f>E7</f>
        <v>20.207259421636905</v>
      </c>
      <c r="K5" s="104"/>
      <c r="L5" s="104"/>
      <c r="M5" s="105"/>
      <c r="N5" s="105"/>
      <c r="O5" s="82"/>
    </row>
    <row r="6" spans="1:15" x14ac:dyDescent="0.25">
      <c r="A6" s="80"/>
      <c r="B6" s="105"/>
      <c r="C6" s="105"/>
      <c r="D6" s="97" t="s">
        <v>41</v>
      </c>
      <c r="E6" s="106">
        <f>SUM(F2:F4)/3</f>
        <v>38.333333333333336</v>
      </c>
      <c r="F6" s="105"/>
      <c r="G6" s="105"/>
      <c r="H6" s="105"/>
      <c r="I6" s="105"/>
      <c r="J6" s="105"/>
      <c r="K6" s="105"/>
      <c r="L6" s="105"/>
      <c r="M6" s="105"/>
      <c r="N6" s="105"/>
      <c r="O6" s="82"/>
    </row>
    <row r="7" spans="1:15" x14ac:dyDescent="0.25">
      <c r="A7" s="80"/>
      <c r="B7" s="105"/>
      <c r="C7" s="105"/>
      <c r="D7" s="98" t="s">
        <v>40</v>
      </c>
      <c r="E7" s="99">
        <f>STDEVA(F2:F4)</f>
        <v>20.207259421636905</v>
      </c>
      <c r="F7" s="105"/>
      <c r="G7" s="105"/>
      <c r="H7" s="105"/>
      <c r="I7" s="114" t="s">
        <v>43</v>
      </c>
      <c r="J7" s="105">
        <f>F4</f>
        <v>20</v>
      </c>
      <c r="K7" s="105" t="s">
        <v>29</v>
      </c>
      <c r="L7" s="115">
        <f>E6</f>
        <v>38.333333333333336</v>
      </c>
      <c r="M7" s="105" t="s">
        <v>1</v>
      </c>
      <c r="N7" s="115">
        <f>(J7-L7)/J8</f>
        <v>-0.90726470872655474</v>
      </c>
      <c r="O7" s="82"/>
    </row>
    <row r="8" spans="1:15" x14ac:dyDescent="0.25">
      <c r="A8" s="80"/>
      <c r="B8" s="105"/>
      <c r="C8" s="105"/>
      <c r="D8" s="100" t="s">
        <v>42</v>
      </c>
      <c r="E8" s="101">
        <f>SUM(G2:G4)/3</f>
        <v>34833.333333333336</v>
      </c>
      <c r="F8" s="105"/>
      <c r="G8" s="105"/>
      <c r="H8" s="105"/>
      <c r="I8" s="105"/>
      <c r="J8" s="104">
        <f>E7</f>
        <v>20.207259421636905</v>
      </c>
      <c r="K8" s="104"/>
      <c r="L8" s="104"/>
      <c r="M8" s="105"/>
      <c r="N8" s="105"/>
      <c r="O8" s="82"/>
    </row>
    <row r="9" spans="1:15" x14ac:dyDescent="0.25">
      <c r="A9" s="80"/>
      <c r="B9" s="105"/>
      <c r="C9" s="105"/>
      <c r="D9" s="102" t="s">
        <v>40</v>
      </c>
      <c r="E9" s="103">
        <f>STDEVA(G2:G4)</f>
        <v>8808.1401744825362</v>
      </c>
      <c r="F9" s="105"/>
      <c r="G9" s="105"/>
      <c r="H9" s="105"/>
      <c r="I9" s="105"/>
      <c r="J9" s="105"/>
      <c r="K9" s="105"/>
      <c r="L9" s="105"/>
      <c r="M9" s="105"/>
      <c r="N9" s="105"/>
      <c r="O9" s="82"/>
    </row>
    <row r="10" spans="1:15" x14ac:dyDescent="0.25">
      <c r="A10" s="80"/>
      <c r="B10" s="105"/>
      <c r="C10" s="105"/>
      <c r="D10" s="105"/>
      <c r="E10" s="105"/>
      <c r="F10" s="105"/>
      <c r="G10" s="105"/>
      <c r="H10" s="105"/>
      <c r="I10" s="114" t="s">
        <v>43</v>
      </c>
      <c r="J10" s="105">
        <f>G2</f>
        <v>30000</v>
      </c>
      <c r="K10" s="105" t="s">
        <v>29</v>
      </c>
      <c r="L10" s="116">
        <f>E8</f>
        <v>34833.333333333336</v>
      </c>
      <c r="M10" s="105" t="s">
        <v>1</v>
      </c>
      <c r="N10" s="115">
        <f>(J10-L10)/J11</f>
        <v>-0.54873483364123299</v>
      </c>
      <c r="O10" s="82"/>
    </row>
    <row r="11" spans="1:15" x14ac:dyDescent="0.25">
      <c r="A11" s="80"/>
      <c r="B11" s="105"/>
      <c r="C11" s="105"/>
      <c r="D11" s="105"/>
      <c r="E11" s="105"/>
      <c r="F11" s="110" t="s">
        <v>33</v>
      </c>
      <c r="G11" s="110" t="s">
        <v>34</v>
      </c>
      <c r="H11" s="105"/>
      <c r="I11" s="105"/>
      <c r="J11" s="104">
        <f>E9</f>
        <v>8808.1401744825362</v>
      </c>
      <c r="K11" s="104"/>
      <c r="L11" s="104"/>
      <c r="M11" s="105"/>
      <c r="N11" s="105"/>
      <c r="O11" s="82"/>
    </row>
    <row r="12" spans="1:15" x14ac:dyDescent="0.25">
      <c r="A12" s="80"/>
      <c r="B12" s="105"/>
      <c r="C12" s="105"/>
      <c r="D12" s="105"/>
      <c r="E12" s="105"/>
      <c r="F12" s="109">
        <f>N1</f>
        <v>1.072221928495019</v>
      </c>
      <c r="G12" s="109">
        <f>N10</f>
        <v>-0.54873483364123299</v>
      </c>
      <c r="H12" s="105"/>
      <c r="I12" s="105"/>
      <c r="J12" s="105"/>
      <c r="K12" s="105"/>
      <c r="L12" s="105"/>
      <c r="M12" s="105"/>
      <c r="N12" s="105"/>
      <c r="O12" s="82"/>
    </row>
    <row r="13" spans="1:15" x14ac:dyDescent="0.25">
      <c r="A13" s="80"/>
      <c r="B13" s="105"/>
      <c r="C13" s="105"/>
      <c r="D13" s="105"/>
      <c r="E13" s="105"/>
      <c r="F13" s="109">
        <f>N4</f>
        <v>-0.16495721976846459</v>
      </c>
      <c r="G13" s="109">
        <f>N13</f>
        <v>1.15423533972811</v>
      </c>
      <c r="H13" s="105"/>
      <c r="I13" s="114" t="s">
        <v>43</v>
      </c>
      <c r="J13" s="105">
        <f>G3</f>
        <v>45000</v>
      </c>
      <c r="K13" s="105" t="s">
        <v>29</v>
      </c>
      <c r="L13" s="115">
        <f>E8</f>
        <v>34833.333333333336</v>
      </c>
      <c r="M13" s="105" t="s">
        <v>1</v>
      </c>
      <c r="N13" s="115">
        <f>(J13-L13)/J14</f>
        <v>1.15423533972811</v>
      </c>
      <c r="O13" s="82"/>
    </row>
    <row r="14" spans="1:15" x14ac:dyDescent="0.25">
      <c r="A14" s="80"/>
      <c r="B14" s="105"/>
      <c r="C14" s="105"/>
      <c r="D14" s="105"/>
      <c r="E14" s="105"/>
      <c r="F14" s="109">
        <f>N7</f>
        <v>-0.90726470872655474</v>
      </c>
      <c r="G14" s="109">
        <f>N16</f>
        <v>-0.60550050608687778</v>
      </c>
      <c r="H14" s="105"/>
      <c r="I14" s="105"/>
      <c r="J14" s="104">
        <f>E9</f>
        <v>8808.1401744825362</v>
      </c>
      <c r="K14" s="104"/>
      <c r="L14" s="104"/>
      <c r="M14" s="105"/>
      <c r="N14" s="105"/>
      <c r="O14" s="82"/>
    </row>
    <row r="15" spans="1:15" x14ac:dyDescent="0.25">
      <c r="A15" s="80"/>
      <c r="B15" s="105"/>
      <c r="C15" s="105"/>
      <c r="D15" s="105"/>
      <c r="E15" s="105"/>
      <c r="F15" s="111" t="s">
        <v>45</v>
      </c>
      <c r="G15" s="111"/>
      <c r="H15" s="105"/>
      <c r="I15" s="105"/>
      <c r="J15" s="105"/>
      <c r="K15" s="105"/>
      <c r="L15" s="105"/>
      <c r="M15" s="105"/>
      <c r="N15" s="105"/>
      <c r="O15" s="82"/>
    </row>
    <row r="16" spans="1:15" x14ac:dyDescent="0.25">
      <c r="A16" s="80"/>
      <c r="B16" s="105"/>
      <c r="C16" s="105"/>
      <c r="D16" s="105"/>
      <c r="E16" s="105"/>
      <c r="F16" s="105"/>
      <c r="G16" s="105"/>
      <c r="H16" s="105"/>
      <c r="I16" s="114" t="s">
        <v>43</v>
      </c>
      <c r="J16" s="105">
        <f>G4</f>
        <v>29500</v>
      </c>
      <c r="K16" s="105" t="s">
        <v>29</v>
      </c>
      <c r="L16" s="115">
        <f>E8</f>
        <v>34833.333333333336</v>
      </c>
      <c r="M16" s="105" t="s">
        <v>1</v>
      </c>
      <c r="N16" s="115">
        <f>(J16-L16)/J17</f>
        <v>-0.60550050608687778</v>
      </c>
      <c r="O16" s="82"/>
    </row>
    <row r="17" spans="1:15" x14ac:dyDescent="0.25">
      <c r="A17" s="80"/>
      <c r="B17" s="105"/>
      <c r="C17" s="105"/>
      <c r="D17" s="105"/>
      <c r="E17" s="105"/>
      <c r="F17" s="105"/>
      <c r="G17" s="105"/>
      <c r="H17" s="105"/>
      <c r="I17" s="105"/>
      <c r="J17" s="104">
        <f>E9</f>
        <v>8808.1401744825362</v>
      </c>
      <c r="K17" s="104"/>
      <c r="L17" s="104"/>
      <c r="M17" s="105"/>
      <c r="N17" s="105"/>
      <c r="O17" s="82"/>
    </row>
    <row r="18" spans="1:15" x14ac:dyDescent="0.25">
      <c r="A18" s="80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82"/>
    </row>
    <row r="19" spans="1:15" x14ac:dyDescent="0.25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</row>
  </sheetData>
  <mergeCells count="7">
    <mergeCell ref="F15:G15"/>
    <mergeCell ref="J2:L2"/>
    <mergeCell ref="J5:L5"/>
    <mergeCell ref="J8:L8"/>
    <mergeCell ref="J11:L11"/>
    <mergeCell ref="J14:L14"/>
    <mergeCell ref="J17:L1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fórmula _euclidiana</vt:lpstr>
      <vt:lpstr>lista_filmes</vt:lpstr>
      <vt:lpstr>normalizacao</vt:lpstr>
      <vt:lpstr>padronizacao (standardization)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 DE SOUSA</dc:creator>
  <cp:lastModifiedBy>ANDERSON ALVES DE SOUSA</cp:lastModifiedBy>
  <dcterms:created xsi:type="dcterms:W3CDTF">2020-04-13T22:15:35Z</dcterms:created>
  <dcterms:modified xsi:type="dcterms:W3CDTF">2020-04-14T12:08:11Z</dcterms:modified>
</cp:coreProperties>
</file>