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dataset\"/>
    </mc:Choice>
  </mc:AlternateContent>
  <xr:revisionPtr revIDLastSave="0" documentId="13_ncr:1_{52BF14DD-2A4F-48D4-838A-38CA606AE7E0}" xr6:coauthVersionLast="44" xr6:coauthVersionMax="44" xr10:uidLastSave="{00000000-0000-0000-0000-000000000000}"/>
  <bookViews>
    <workbookView xWindow="20370" yWindow="-120" windowWidth="21840" windowHeight="13140" tabRatio="513" activeTab="2" xr2:uid="{00000000-000D-0000-FFFF-FFFF00000000}"/>
  </bookViews>
  <sheets>
    <sheet name="tabela_credito_historica" sheetId="1" r:id="rId1"/>
    <sheet name="tabelas_probabilidades" sheetId="2" r:id="rId2"/>
    <sheet name="calculos_probabilida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3" l="1"/>
  <c r="G28" i="3"/>
  <c r="G27" i="3"/>
  <c r="G22" i="3"/>
  <c r="G21" i="3"/>
  <c r="G20" i="3"/>
  <c r="I29" i="3"/>
  <c r="I28" i="3"/>
  <c r="I27" i="3"/>
  <c r="I22" i="3"/>
  <c r="I21" i="3"/>
  <c r="I20" i="3"/>
  <c r="I10" i="3"/>
  <c r="I9" i="3"/>
  <c r="I8" i="3"/>
  <c r="G11" i="3"/>
  <c r="H9" i="3" s="1"/>
  <c r="G9" i="3"/>
  <c r="G10" i="3"/>
  <c r="G8" i="3"/>
  <c r="G30" i="3" l="1"/>
  <c r="H28" i="3" s="1"/>
  <c r="H8" i="3"/>
  <c r="H10" i="3"/>
  <c r="G23" i="3"/>
  <c r="H29" i="3" l="1"/>
  <c r="H27" i="3"/>
</calcChain>
</file>

<file path=xl/sharedStrings.xml><?xml version="1.0" encoding="utf-8"?>
<sst xmlns="http://schemas.openxmlformats.org/spreadsheetml/2006/main" count="347" uniqueCount="88">
  <si>
    <t>Ruim</t>
  </si>
  <si>
    <t>Alta</t>
  </si>
  <si>
    <t>Nenhuma</t>
  </si>
  <si>
    <t xml:space="preserve"> &lt; 15.000</t>
  </si>
  <si>
    <t>Alto</t>
  </si>
  <si>
    <t>Desconhecida</t>
  </si>
  <si>
    <t xml:space="preserve"> &gt;= 15.000 a &lt;= 35.000</t>
  </si>
  <si>
    <t>Baixa</t>
  </si>
  <si>
    <t>Moderado</t>
  </si>
  <si>
    <t xml:space="preserve"> &gt; 35.000</t>
  </si>
  <si>
    <t>Baixo</t>
  </si>
  <si>
    <t>Adequada</t>
  </si>
  <si>
    <t>Boa</t>
  </si>
  <si>
    <t xml:space="preserve"> &gt; 35.0000</t>
  </si>
  <si>
    <t>Hitória do crédito</t>
  </si>
  <si>
    <t>Dívida</t>
  </si>
  <si>
    <t>Garantias</t>
  </si>
  <si>
    <t>Renda Anual</t>
  </si>
  <si>
    <t>Risco</t>
  </si>
  <si>
    <t>Risco de Crédito</t>
  </si>
  <si>
    <t>descricao_risco</t>
  </si>
  <si>
    <t>alto</t>
  </si>
  <si>
    <t>moderado</t>
  </si>
  <si>
    <t>baixo</t>
  </si>
  <si>
    <t>História do Crédito</t>
  </si>
  <si>
    <t>id_historia</t>
  </si>
  <si>
    <t>Total</t>
  </si>
  <si>
    <t>5/14</t>
  </si>
  <si>
    <t>Descrição Histórico</t>
  </si>
  <si>
    <t>descricao</t>
  </si>
  <si>
    <t>probabilidade</t>
  </si>
  <si>
    <t>1</t>
  </si>
  <si>
    <t>2/6</t>
  </si>
  <si>
    <t>1/6</t>
  </si>
  <si>
    <t>3/6</t>
  </si>
  <si>
    <t>1/3</t>
  </si>
  <si>
    <t>0</t>
  </si>
  <si>
    <t>Dívidas</t>
  </si>
  <si>
    <t>id_divida</t>
  </si>
  <si>
    <t>id_descricao_risco</t>
  </si>
  <si>
    <t>Descrição Dívida</t>
  </si>
  <si>
    <t>id_descricao_divida</t>
  </si>
  <si>
    <t>4/6</t>
  </si>
  <si>
    <t>3/5</t>
  </si>
  <si>
    <t>2/5</t>
  </si>
  <si>
    <t>6/14</t>
  </si>
  <si>
    <t>3/14</t>
  </si>
  <si>
    <t>2/3</t>
  </si>
  <si>
    <t>quantidade</t>
  </si>
  <si>
    <t>6/6</t>
  </si>
  <si>
    <t>id_garantia</t>
  </si>
  <si>
    <t>id_descricao_garantia</t>
  </si>
  <si>
    <t>Descrição Garantia</t>
  </si>
  <si>
    <t>2</t>
  </si>
  <si>
    <t>3</t>
  </si>
  <si>
    <t>id_descricao_historico</t>
  </si>
  <si>
    <t>id_descricao_renda</t>
  </si>
  <si>
    <t>valor_menor_igual</t>
  </si>
  <si>
    <t>valor_maior_igual</t>
  </si>
  <si>
    <t>Descrição Renda</t>
  </si>
  <si>
    <t>id_renda</t>
  </si>
  <si>
    <t>5/5</t>
  </si>
  <si>
    <t>Classe</t>
  </si>
  <si>
    <t>Hitória</t>
  </si>
  <si>
    <t>Renda</t>
  </si>
  <si>
    <t>= &gt; 35000</t>
  </si>
  <si>
    <t>P() = Probabilidade</t>
  </si>
  <si>
    <t>P(Alto)</t>
  </si>
  <si>
    <t>P(Moderado)</t>
  </si>
  <si>
    <t>P(Baixo)</t>
  </si>
  <si>
    <t>Novo Cliente 1</t>
  </si>
  <si>
    <t>Novo Cliente 2</t>
  </si>
  <si>
    <t>História</t>
  </si>
  <si>
    <t>multiplica as probabilidades</t>
  </si>
  <si>
    <t>= &lt; 15000</t>
  </si>
  <si>
    <r>
      <t>O uso da correção Laplaciana evita cálculos das probabilidades com valores zerados (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), com a inserção de mais um registro.</t>
    </r>
  </si>
  <si>
    <t>1/7</t>
  </si>
  <si>
    <t>3/7</t>
  </si>
  <si>
    <t>4/7</t>
  </si>
  <si>
    <t>1/4</t>
  </si>
  <si>
    <t>2/7</t>
  </si>
  <si>
    <t>Após aplicação da Correção Laplaciana</t>
  </si>
  <si>
    <t>Percentual de Risco</t>
  </si>
  <si>
    <t>Valor de Probabilidade</t>
  </si>
  <si>
    <t>7/18</t>
  </si>
  <si>
    <t>4/18</t>
  </si>
  <si>
    <t>P(Alto)*</t>
  </si>
  <si>
    <t>*A implementação em Python não gerou este resultado...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</si>
</sst>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[$-F400]h:mm:ss\ AM/PM"/>
    <numFmt numFmtId="166" formatCode="0.0"/>
    <numFmt numFmtId="167" formatCode="0.00000"/>
    <numFmt numFmtId="168" formatCode="0.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0" fillId="0" borderId="0" xfId="0" applyFill="1" applyBorder="1"/>
    <xf numFmtId="0" fontId="0" fillId="33" borderId="10" xfId="0" applyFill="1" applyBorder="1"/>
    <xf numFmtId="0" fontId="0" fillId="34" borderId="10" xfId="0" applyFill="1" applyBorder="1"/>
    <xf numFmtId="0" fontId="13" fillId="35" borderId="0" xfId="0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0" fontId="0" fillId="0" borderId="0" xfId="0" applyFont="1"/>
    <xf numFmtId="0" fontId="0" fillId="0" borderId="0" xfId="0" applyNumberFormat="1"/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49" fontId="13" fillId="34" borderId="14" xfId="0" applyNumberFormat="1" applyFont="1" applyFill="1" applyBorder="1"/>
    <xf numFmtId="164" fontId="0" fillId="0" borderId="10" xfId="0" applyNumberFormat="1" applyBorder="1"/>
    <xf numFmtId="49" fontId="16" fillId="0" borderId="0" xfId="0" applyNumberFormat="1" applyFont="1" applyFill="1" applyBorder="1" applyAlignment="1">
      <alignment wrapText="1"/>
    </xf>
    <xf numFmtId="166" fontId="16" fillId="0" borderId="0" xfId="0" applyNumberFormat="1" applyFont="1" applyBorder="1" applyAlignment="1">
      <alignment vertical="center"/>
    </xf>
    <xf numFmtId="164" fontId="16" fillId="0" borderId="10" xfId="0" applyNumberFormat="1" applyFont="1" applyBorder="1"/>
    <xf numFmtId="2" fontId="0" fillId="0" borderId="10" xfId="0" applyNumberFormat="1" applyBorder="1"/>
    <xf numFmtId="2" fontId="13" fillId="34" borderId="10" xfId="0" applyNumberFormat="1" applyFont="1" applyFill="1" applyBorder="1"/>
    <xf numFmtId="0" fontId="16" fillId="34" borderId="10" xfId="0" applyNumberFormat="1" applyFont="1" applyFill="1" applyBorder="1" applyAlignment="1">
      <alignment horizontal="center"/>
    </xf>
    <xf numFmtId="0" fontId="16" fillId="37" borderId="10" xfId="0" applyFont="1" applyFill="1" applyBorder="1"/>
    <xf numFmtId="49" fontId="16" fillId="37" borderId="10" xfId="0" quotePrefix="1" applyNumberFormat="1" applyFont="1" applyFill="1" applyBorder="1"/>
    <xf numFmtId="49" fontId="0" fillId="37" borderId="10" xfId="0" applyNumberFormat="1" applyFill="1" applyBorder="1"/>
    <xf numFmtId="0" fontId="16" fillId="37" borderId="10" xfId="0" applyNumberFormat="1" applyFont="1" applyFill="1" applyBorder="1" applyAlignment="1">
      <alignment horizontal="center"/>
    </xf>
    <xf numFmtId="167" fontId="0" fillId="0" borderId="10" xfId="0" applyNumberFormat="1" applyBorder="1"/>
    <xf numFmtId="167" fontId="13" fillId="34" borderId="10" xfId="0" applyNumberFormat="1" applyFont="1" applyFill="1" applyBorder="1"/>
    <xf numFmtId="167" fontId="16" fillId="0" borderId="10" xfId="0" applyNumberFormat="1" applyFont="1" applyBorder="1"/>
    <xf numFmtId="0" fontId="18" fillId="0" borderId="10" xfId="0" applyNumberFormat="1" applyFont="1" applyBorder="1" applyAlignment="1">
      <alignment horizontal="center"/>
    </xf>
    <xf numFmtId="49" fontId="24" fillId="37" borderId="10" xfId="0" applyNumberFormat="1" applyFont="1" applyFill="1" applyBorder="1"/>
    <xf numFmtId="49" fontId="24" fillId="37" borderId="14" xfId="0" applyNumberFormat="1" applyFont="1" applyFill="1" applyBorder="1"/>
    <xf numFmtId="164" fontId="16" fillId="37" borderId="10" xfId="0" applyNumberFormat="1" applyFont="1" applyFill="1" applyBorder="1"/>
    <xf numFmtId="2" fontId="16" fillId="37" borderId="10" xfId="0" applyNumberFormat="1" applyFont="1" applyFill="1" applyBorder="1"/>
    <xf numFmtId="164" fontId="0" fillId="0" borderId="10" xfId="0" applyNumberFormat="1" applyFont="1" applyFill="1" applyBorder="1"/>
    <xf numFmtId="2" fontId="0" fillId="0" borderId="10" xfId="0" applyNumberFormat="1" applyFont="1" applyFill="1" applyBorder="1"/>
    <xf numFmtId="168" fontId="17" fillId="36" borderId="10" xfId="0" applyNumberFormat="1" applyFont="1" applyFill="1" applyBorder="1"/>
    <xf numFmtId="0" fontId="0" fillId="38" borderId="10" xfId="0" applyNumberFormat="1" applyFill="1" applyBorder="1"/>
    <xf numFmtId="49" fontId="0" fillId="38" borderId="10" xfId="42" applyNumberFormat="1" applyFont="1" applyFill="1" applyBorder="1"/>
    <xf numFmtId="49" fontId="0" fillId="38" borderId="10" xfId="0" applyNumberFormat="1" applyFill="1" applyBorder="1"/>
    <xf numFmtId="0" fontId="13" fillId="38" borderId="10" xfId="0" applyNumberFormat="1" applyFont="1" applyFill="1" applyBorder="1"/>
    <xf numFmtId="49" fontId="13" fillId="38" borderId="10" xfId="0" applyNumberFormat="1" applyFont="1" applyFill="1" applyBorder="1"/>
    <xf numFmtId="0" fontId="0" fillId="39" borderId="10" xfId="0" applyNumberFormat="1" applyFill="1" applyBorder="1"/>
    <xf numFmtId="49" fontId="0" fillId="39" borderId="10" xfId="42" applyNumberFormat="1" applyFont="1" applyFill="1" applyBorder="1"/>
    <xf numFmtId="49" fontId="0" fillId="39" borderId="10" xfId="0" applyNumberFormat="1" applyFill="1" applyBorder="1"/>
    <xf numFmtId="0" fontId="0" fillId="39" borderId="10" xfId="0" applyNumberFormat="1" applyFont="1" applyFill="1" applyBorder="1"/>
    <xf numFmtId="168" fontId="13" fillId="36" borderId="10" xfId="0" applyNumberFormat="1" applyFont="1" applyFill="1" applyBorder="1"/>
    <xf numFmtId="0" fontId="25" fillId="36" borderId="10" xfId="0" applyNumberFormat="1" applyFont="1" applyFill="1" applyBorder="1" applyAlignment="1">
      <alignment horizontal="center"/>
    </xf>
    <xf numFmtId="0" fontId="26" fillId="39" borderId="10" xfId="0" applyNumberFormat="1" applyFont="1" applyFill="1" applyBorder="1"/>
    <xf numFmtId="49" fontId="26" fillId="39" borderId="10" xfId="0" applyNumberFormat="1" applyFont="1" applyFill="1" applyBorder="1"/>
    <xf numFmtId="49" fontId="26" fillId="37" borderId="14" xfId="0" applyNumberFormat="1" applyFont="1" applyFill="1" applyBorder="1"/>
    <xf numFmtId="0" fontId="16" fillId="39" borderId="10" xfId="0" applyNumberFormat="1" applyFont="1" applyFill="1" applyBorder="1"/>
    <xf numFmtId="164" fontId="26" fillId="0" borderId="10" xfId="0" applyNumberFormat="1" applyFont="1" applyFill="1" applyBorder="1"/>
    <xf numFmtId="2" fontId="26" fillId="0" borderId="10" xfId="0" applyNumberFormat="1" applyFont="1" applyFill="1" applyBorder="1"/>
    <xf numFmtId="0" fontId="0" fillId="0" borderId="0" xfId="0" applyFill="1"/>
    <xf numFmtId="0" fontId="18" fillId="40" borderId="10" xfId="0" applyFont="1" applyFill="1" applyBorder="1" applyAlignment="1">
      <alignment horizontal="center"/>
    </xf>
    <xf numFmtId="0" fontId="19" fillId="40" borderId="10" xfId="0" applyFont="1" applyFill="1" applyBorder="1" applyAlignment="1">
      <alignment horizontal="center"/>
    </xf>
    <xf numFmtId="0" fontId="20" fillId="40" borderId="10" xfId="0" applyFont="1" applyFill="1" applyBorder="1" applyAlignment="1">
      <alignment horizontal="center"/>
    </xf>
    <xf numFmtId="0" fontId="21" fillId="40" borderId="10" xfId="0" applyFont="1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0" fontId="0" fillId="40" borderId="10" xfId="0" applyFill="1" applyBorder="1"/>
    <xf numFmtId="12" fontId="0" fillId="40" borderId="10" xfId="0" applyNumberFormat="1" applyFill="1" applyBorder="1" applyAlignment="1">
      <alignment horizontal="right"/>
    </xf>
    <xf numFmtId="49" fontId="0" fillId="40" borderId="10" xfId="0" applyNumberFormat="1" applyFill="1" applyBorder="1"/>
    <xf numFmtId="0" fontId="0" fillId="40" borderId="10" xfId="0" quotePrefix="1" applyFill="1" applyBorder="1"/>
    <xf numFmtId="165" fontId="0" fillId="40" borderId="10" xfId="0" applyNumberFormat="1" applyFill="1" applyBorder="1" applyAlignment="1">
      <alignment horizontal="right"/>
    </xf>
    <xf numFmtId="0" fontId="22" fillId="40" borderId="10" xfId="0" applyFont="1" applyFill="1" applyBorder="1" applyAlignment="1">
      <alignment horizontal="center"/>
    </xf>
    <xf numFmtId="0" fontId="23" fillId="40" borderId="10" xfId="0" applyFont="1" applyFill="1" applyBorder="1" applyAlignment="1">
      <alignment horizontal="center"/>
    </xf>
    <xf numFmtId="3" fontId="0" fillId="40" borderId="10" xfId="0" applyNumberFormat="1" applyFill="1" applyBorder="1"/>
    <xf numFmtId="12" fontId="0" fillId="40" borderId="10" xfId="0" applyNumberFormat="1" applyFill="1" applyBorder="1"/>
    <xf numFmtId="49" fontId="0" fillId="40" borderId="10" xfId="0" applyNumberFormat="1" applyFill="1" applyBorder="1" applyAlignment="1">
      <alignment horizontal="right"/>
    </xf>
    <xf numFmtId="0" fontId="0" fillId="40" borderId="0" xfId="0" applyFill="1" applyBorder="1"/>
    <xf numFmtId="49" fontId="0" fillId="40" borderId="0" xfId="0" applyNumberFormat="1" applyFill="1" applyBorder="1" applyAlignment="1">
      <alignment horizontal="right"/>
    </xf>
    <xf numFmtId="0" fontId="18" fillId="40" borderId="10" xfId="0" applyFont="1" applyFill="1" applyBorder="1"/>
    <xf numFmtId="0" fontId="0" fillId="40" borderId="0" xfId="0" quotePrefix="1" applyFill="1" applyBorder="1"/>
    <xf numFmtId="0" fontId="0" fillId="40" borderId="16" xfId="0" applyFill="1" applyBorder="1"/>
    <xf numFmtId="0" fontId="0" fillId="40" borderId="17" xfId="0" applyFill="1" applyBorder="1"/>
    <xf numFmtId="0" fontId="0" fillId="40" borderId="18" xfId="0" applyFill="1" applyBorder="1"/>
    <xf numFmtId="0" fontId="0" fillId="40" borderId="19" xfId="0" applyFill="1" applyBorder="1"/>
    <xf numFmtId="49" fontId="0" fillId="40" borderId="0" xfId="0" applyNumberFormat="1" applyFill="1" applyBorder="1"/>
    <xf numFmtId="0" fontId="0" fillId="40" borderId="20" xfId="0" applyFill="1" applyBorder="1"/>
    <xf numFmtId="0" fontId="0" fillId="40" borderId="15" xfId="0" applyFill="1" applyBorder="1"/>
    <xf numFmtId="0" fontId="0" fillId="40" borderId="21" xfId="0" applyFill="1" applyBorder="1"/>
    <xf numFmtId="0" fontId="0" fillId="0" borderId="16" xfId="0" applyFill="1" applyBorder="1"/>
    <xf numFmtId="0" fontId="16" fillId="40" borderId="10" xfId="0" applyFont="1" applyFill="1" applyBorder="1" applyAlignment="1">
      <alignment horizontal="center" vertical="center"/>
    </xf>
    <xf numFmtId="0" fontId="16" fillId="40" borderId="10" xfId="0" applyFont="1" applyFill="1" applyBorder="1" applyAlignment="1">
      <alignment horizontal="center"/>
    </xf>
    <xf numFmtId="0" fontId="16" fillId="40" borderId="11" xfId="0" applyFont="1" applyFill="1" applyBorder="1" applyAlignment="1">
      <alignment horizontal="center"/>
    </xf>
    <xf numFmtId="0" fontId="16" fillId="40" borderId="12" xfId="0" applyFon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166" fontId="16" fillId="37" borderId="10" xfId="0" applyNumberFormat="1" applyFont="1" applyFill="1" applyBorder="1" applyAlignment="1">
      <alignment horizontal="center" vertical="center" wrapText="1"/>
    </xf>
    <xf numFmtId="0" fontId="16" fillId="37" borderId="11" xfId="0" applyNumberFormat="1" applyFont="1" applyFill="1" applyBorder="1" applyAlignment="1">
      <alignment horizontal="center"/>
    </xf>
    <xf numFmtId="0" fontId="16" fillId="37" borderId="12" xfId="0" applyNumberFormat="1" applyFont="1" applyFill="1" applyBorder="1" applyAlignment="1">
      <alignment horizontal="center"/>
    </xf>
    <xf numFmtId="0" fontId="16" fillId="37" borderId="13" xfId="0" applyNumberFormat="1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4" borderId="11" xfId="0" applyNumberFormat="1" applyFont="1" applyFill="1" applyBorder="1" applyAlignment="1">
      <alignment horizontal="center"/>
    </xf>
    <xf numFmtId="0" fontId="16" fillId="34" borderId="12" xfId="0" applyNumberFormat="1" applyFont="1" applyFill="1" applyBorder="1" applyAlignment="1">
      <alignment horizontal="center"/>
    </xf>
    <xf numFmtId="0" fontId="16" fillId="34" borderId="13" xfId="0" applyNumberFormat="1" applyFont="1" applyFill="1" applyBorder="1" applyAlignment="1">
      <alignment horizontal="center"/>
    </xf>
    <xf numFmtId="49" fontId="16" fillId="0" borderId="10" xfId="0" applyNumberFormat="1" applyFont="1" applyFill="1" applyBorder="1" applyAlignment="1">
      <alignment horizontal="center"/>
    </xf>
    <xf numFmtId="0" fontId="16" fillId="0" borderId="15" xfId="0" applyFont="1" applyBorder="1" applyAlignment="1">
      <alignment horizontal="left"/>
    </xf>
    <xf numFmtId="49" fontId="16" fillId="0" borderId="11" xfId="0" applyNumberFormat="1" applyFont="1" applyFill="1" applyBorder="1" applyAlignment="1">
      <alignment horizontal="center"/>
    </xf>
    <xf numFmtId="49" fontId="16" fillId="0" borderId="12" xfId="0" applyNumberFormat="1" applyFont="1" applyFill="1" applyBorder="1" applyAlignment="1">
      <alignment horizontal="center"/>
    </xf>
    <xf numFmtId="49" fontId="16" fillId="0" borderId="13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I16" sqref="I16"/>
    </sheetView>
  </sheetViews>
  <sheetFormatPr defaultRowHeight="15" x14ac:dyDescent="0.25"/>
  <cols>
    <col min="1" max="1" width="16.5703125" bestFit="1" customWidth="1"/>
    <col min="2" max="2" width="6.42578125" bestFit="1" customWidth="1"/>
    <col min="3" max="3" width="10" bestFit="1" customWidth="1"/>
    <col min="4" max="4" width="19.5703125" bestFit="1" customWidth="1"/>
    <col min="5" max="5" width="10.140625" bestFit="1" customWidth="1"/>
  </cols>
  <sheetData>
    <row r="1" spans="1:5" x14ac:dyDescent="0.25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</row>
    <row r="2" spans="1:5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x14ac:dyDescent="0.25">
      <c r="A3" s="3" t="s">
        <v>5</v>
      </c>
      <c r="B3" s="3" t="s">
        <v>1</v>
      </c>
      <c r="C3" s="3" t="s">
        <v>2</v>
      </c>
      <c r="D3" s="3" t="s">
        <v>6</v>
      </c>
      <c r="E3" s="4" t="s">
        <v>4</v>
      </c>
    </row>
    <row r="4" spans="1:5" x14ac:dyDescent="0.25">
      <c r="A4" s="3" t="s">
        <v>5</v>
      </c>
      <c r="B4" s="3" t="s">
        <v>7</v>
      </c>
      <c r="C4" s="3" t="s">
        <v>2</v>
      </c>
      <c r="D4" s="3" t="s">
        <v>6</v>
      </c>
      <c r="E4" s="4" t="s">
        <v>8</v>
      </c>
    </row>
    <row r="5" spans="1:5" x14ac:dyDescent="0.25">
      <c r="A5" s="3" t="s">
        <v>5</v>
      </c>
      <c r="B5" s="3" t="s">
        <v>7</v>
      </c>
      <c r="C5" s="3" t="s">
        <v>2</v>
      </c>
      <c r="D5" s="3" t="s">
        <v>9</v>
      </c>
      <c r="E5" s="4" t="s">
        <v>4</v>
      </c>
    </row>
    <row r="6" spans="1:5" x14ac:dyDescent="0.25">
      <c r="A6" s="3" t="s">
        <v>5</v>
      </c>
      <c r="B6" s="3" t="s">
        <v>7</v>
      </c>
      <c r="C6" s="3" t="s">
        <v>2</v>
      </c>
      <c r="D6" s="3" t="s">
        <v>9</v>
      </c>
      <c r="E6" s="4" t="s">
        <v>10</v>
      </c>
    </row>
    <row r="7" spans="1:5" x14ac:dyDescent="0.25">
      <c r="A7" s="3" t="s">
        <v>5</v>
      </c>
      <c r="B7" s="3" t="s">
        <v>7</v>
      </c>
      <c r="C7" s="3" t="s">
        <v>11</v>
      </c>
      <c r="D7" s="3" t="s">
        <v>9</v>
      </c>
      <c r="E7" s="4" t="s">
        <v>10</v>
      </c>
    </row>
    <row r="8" spans="1:5" x14ac:dyDescent="0.25">
      <c r="A8" s="3" t="s">
        <v>0</v>
      </c>
      <c r="B8" s="3" t="s">
        <v>7</v>
      </c>
      <c r="C8" s="3" t="s">
        <v>2</v>
      </c>
      <c r="D8" s="3" t="s">
        <v>3</v>
      </c>
      <c r="E8" s="4" t="s">
        <v>4</v>
      </c>
    </row>
    <row r="9" spans="1:5" x14ac:dyDescent="0.25">
      <c r="A9" s="3" t="s">
        <v>0</v>
      </c>
      <c r="B9" s="3" t="s">
        <v>7</v>
      </c>
      <c r="C9" s="3" t="s">
        <v>11</v>
      </c>
      <c r="D9" s="3" t="s">
        <v>9</v>
      </c>
      <c r="E9" s="4" t="s">
        <v>8</v>
      </c>
    </row>
    <row r="10" spans="1:5" x14ac:dyDescent="0.25">
      <c r="A10" s="3" t="s">
        <v>12</v>
      </c>
      <c r="B10" s="3" t="s">
        <v>7</v>
      </c>
      <c r="C10" s="3" t="s">
        <v>2</v>
      </c>
      <c r="D10" s="3" t="s">
        <v>9</v>
      </c>
      <c r="E10" s="4" t="s">
        <v>10</v>
      </c>
    </row>
    <row r="11" spans="1:5" x14ac:dyDescent="0.25">
      <c r="A11" s="3" t="s">
        <v>12</v>
      </c>
      <c r="B11" s="3" t="s">
        <v>1</v>
      </c>
      <c r="C11" s="3" t="s">
        <v>11</v>
      </c>
      <c r="D11" s="3" t="s">
        <v>9</v>
      </c>
      <c r="E11" s="4" t="s">
        <v>10</v>
      </c>
    </row>
    <row r="12" spans="1:5" x14ac:dyDescent="0.25">
      <c r="A12" s="3" t="s">
        <v>12</v>
      </c>
      <c r="B12" s="3" t="s">
        <v>1</v>
      </c>
      <c r="C12" s="3" t="s">
        <v>2</v>
      </c>
      <c r="D12" s="3" t="s">
        <v>3</v>
      </c>
      <c r="E12" s="4" t="s">
        <v>4</v>
      </c>
    </row>
    <row r="13" spans="1:5" x14ac:dyDescent="0.25">
      <c r="A13" s="3" t="s">
        <v>12</v>
      </c>
      <c r="B13" s="3" t="s">
        <v>1</v>
      </c>
      <c r="C13" s="3" t="s">
        <v>2</v>
      </c>
      <c r="D13" s="3" t="s">
        <v>6</v>
      </c>
      <c r="E13" s="4" t="s">
        <v>8</v>
      </c>
    </row>
    <row r="14" spans="1:5" x14ac:dyDescent="0.25">
      <c r="A14" s="3" t="s">
        <v>12</v>
      </c>
      <c r="B14" s="3" t="s">
        <v>1</v>
      </c>
      <c r="C14" s="3" t="s">
        <v>2</v>
      </c>
      <c r="D14" s="3" t="s">
        <v>13</v>
      </c>
      <c r="E14" s="4" t="s">
        <v>10</v>
      </c>
    </row>
    <row r="15" spans="1:5" x14ac:dyDescent="0.25">
      <c r="A15" s="3" t="s">
        <v>0</v>
      </c>
      <c r="B15" s="3" t="s">
        <v>1</v>
      </c>
      <c r="C15" s="3" t="s">
        <v>2</v>
      </c>
      <c r="D15" s="3" t="s">
        <v>6</v>
      </c>
      <c r="E15" s="4" t="s">
        <v>4</v>
      </c>
    </row>
    <row r="17" spans="1:5" x14ac:dyDescent="0.25">
      <c r="A17" s="1" t="s">
        <v>26</v>
      </c>
      <c r="B17" s="1">
        <v>14</v>
      </c>
    </row>
    <row r="19" spans="1:5" x14ac:dyDescent="0.25">
      <c r="E19" s="7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zoomScale="80" zoomScaleNormal="80" workbookViewId="0">
      <selection activeCell="G29" sqref="G29"/>
    </sheetView>
  </sheetViews>
  <sheetFormatPr defaultRowHeight="15" x14ac:dyDescent="0.25"/>
  <cols>
    <col min="1" max="1" width="18.140625" bestFit="1" customWidth="1"/>
    <col min="2" max="2" width="19.42578125" bestFit="1" customWidth="1"/>
    <col min="3" max="3" width="18.140625" bestFit="1" customWidth="1"/>
    <col min="4" max="4" width="15.5703125" bestFit="1" customWidth="1"/>
    <col min="5" max="5" width="4.7109375" customWidth="1"/>
    <col min="6" max="6" width="12" bestFit="1" customWidth="1"/>
    <col min="7" max="7" width="21.7109375" bestFit="1" customWidth="1"/>
    <col min="8" max="8" width="18.140625" bestFit="1" customWidth="1"/>
    <col min="9" max="9" width="13.85546875" customWidth="1"/>
    <col min="10" max="10" width="5" customWidth="1"/>
    <col min="11" max="11" width="21.7109375" bestFit="1" customWidth="1"/>
    <col min="12" max="12" width="15.140625" bestFit="1" customWidth="1"/>
    <col min="13" max="13" width="11.7109375" customWidth="1"/>
    <col min="14" max="14" width="11.7109375" bestFit="1" customWidth="1"/>
    <col min="15" max="15" width="19.42578125" bestFit="1" customWidth="1"/>
    <col min="16" max="16" width="18.5703125" bestFit="1" customWidth="1"/>
    <col min="17" max="17" width="18" bestFit="1" customWidth="1"/>
    <col min="18" max="18" width="11.7109375" bestFit="1" customWidth="1"/>
  </cols>
  <sheetData>
    <row r="1" spans="1:19" x14ac:dyDescent="0.25">
      <c r="A1" s="80" t="s">
        <v>62</v>
      </c>
      <c r="B1" s="80"/>
      <c r="C1" s="80"/>
      <c r="D1" s="71"/>
      <c r="E1" s="71"/>
      <c r="F1" s="81" t="s">
        <v>24</v>
      </c>
      <c r="G1" s="81"/>
      <c r="H1" s="81"/>
      <c r="I1" s="81"/>
      <c r="J1" s="71"/>
      <c r="K1" s="82" t="s">
        <v>28</v>
      </c>
      <c r="L1" s="83"/>
      <c r="M1" s="84"/>
      <c r="N1" s="71"/>
      <c r="O1" s="72"/>
      <c r="P1" s="2"/>
      <c r="Q1" s="2"/>
      <c r="R1" s="79"/>
      <c r="S1" s="2"/>
    </row>
    <row r="2" spans="1:19" x14ac:dyDescent="0.25">
      <c r="A2" s="80"/>
      <c r="B2" s="80"/>
      <c r="C2" s="80"/>
      <c r="D2" s="67"/>
      <c r="E2" s="67"/>
      <c r="F2" s="52" t="s">
        <v>25</v>
      </c>
      <c r="G2" s="53" t="s">
        <v>55</v>
      </c>
      <c r="H2" s="54" t="s">
        <v>39</v>
      </c>
      <c r="I2" s="52" t="s">
        <v>30</v>
      </c>
      <c r="J2" s="67"/>
      <c r="K2" s="53" t="s">
        <v>55</v>
      </c>
      <c r="L2" s="52" t="s">
        <v>29</v>
      </c>
      <c r="M2" s="52" t="s">
        <v>48</v>
      </c>
      <c r="N2" s="67"/>
      <c r="O2" s="73"/>
      <c r="P2" s="2"/>
      <c r="Q2" s="2"/>
      <c r="R2" s="2"/>
      <c r="S2" s="2"/>
    </row>
    <row r="3" spans="1:19" x14ac:dyDescent="0.25">
      <c r="A3" s="56" t="s">
        <v>19</v>
      </c>
      <c r="B3" s="56"/>
      <c r="C3" s="56"/>
      <c r="D3" s="68"/>
      <c r="E3" s="67"/>
      <c r="F3" s="57">
        <v>1</v>
      </c>
      <c r="G3" s="57">
        <v>1</v>
      </c>
      <c r="H3" s="57">
        <v>1</v>
      </c>
      <c r="I3" s="58" t="s">
        <v>33</v>
      </c>
      <c r="J3" s="67"/>
      <c r="K3" s="57">
        <v>1</v>
      </c>
      <c r="L3" s="59" t="s">
        <v>12</v>
      </c>
      <c r="M3" s="57">
        <v>5</v>
      </c>
      <c r="N3" s="67"/>
      <c r="O3" s="73"/>
      <c r="P3" s="2"/>
      <c r="Q3" s="2"/>
      <c r="R3" s="2"/>
      <c r="S3" s="2"/>
    </row>
    <row r="4" spans="1:19" x14ac:dyDescent="0.25">
      <c r="A4" s="54" t="s">
        <v>39</v>
      </c>
      <c r="B4" s="52" t="s">
        <v>20</v>
      </c>
      <c r="C4" s="52" t="s">
        <v>30</v>
      </c>
      <c r="D4" s="68"/>
      <c r="E4" s="67"/>
      <c r="F4" s="57">
        <v>2</v>
      </c>
      <c r="G4" s="57">
        <v>2</v>
      </c>
      <c r="H4" s="57">
        <v>1</v>
      </c>
      <c r="I4" s="58" t="s">
        <v>32</v>
      </c>
      <c r="J4" s="67"/>
      <c r="K4" s="57">
        <v>2</v>
      </c>
      <c r="L4" s="57" t="s">
        <v>5</v>
      </c>
      <c r="M4" s="57">
        <v>5</v>
      </c>
      <c r="N4" s="67"/>
      <c r="O4" s="73"/>
      <c r="P4" s="2"/>
      <c r="Q4" s="2"/>
      <c r="R4" s="2"/>
      <c r="S4" s="2"/>
    </row>
    <row r="5" spans="1:19" x14ac:dyDescent="0.25">
      <c r="A5" s="60">
        <v>1</v>
      </c>
      <c r="B5" s="57" t="s">
        <v>21</v>
      </c>
      <c r="C5" s="61" t="s">
        <v>45</v>
      </c>
      <c r="D5" s="68"/>
      <c r="E5" s="67"/>
      <c r="F5" s="57">
        <v>3</v>
      </c>
      <c r="G5" s="57">
        <v>3</v>
      </c>
      <c r="H5" s="57">
        <v>1</v>
      </c>
      <c r="I5" s="58" t="s">
        <v>34</v>
      </c>
      <c r="J5" s="67"/>
      <c r="K5" s="57">
        <v>3</v>
      </c>
      <c r="L5" s="57" t="s">
        <v>0</v>
      </c>
      <c r="M5" s="57">
        <v>4</v>
      </c>
      <c r="N5" s="67"/>
      <c r="O5" s="73"/>
      <c r="P5" s="2"/>
      <c r="Q5" s="2"/>
      <c r="R5" s="2"/>
      <c r="S5" s="2"/>
    </row>
    <row r="6" spans="1:19" x14ac:dyDescent="0.25">
      <c r="A6" s="57">
        <v>2</v>
      </c>
      <c r="B6" s="57" t="s">
        <v>22</v>
      </c>
      <c r="C6" s="58" t="s">
        <v>46</v>
      </c>
      <c r="D6" s="67"/>
      <c r="E6" s="67"/>
      <c r="F6" s="57">
        <v>4</v>
      </c>
      <c r="G6" s="57">
        <v>1</v>
      </c>
      <c r="H6" s="57">
        <v>2</v>
      </c>
      <c r="I6" s="58" t="s">
        <v>35</v>
      </c>
      <c r="J6" s="67"/>
      <c r="K6" s="67"/>
      <c r="L6" s="67"/>
      <c r="M6" s="67"/>
      <c r="N6" s="67"/>
      <c r="O6" s="73"/>
      <c r="P6" s="2"/>
      <c r="Q6" s="2"/>
      <c r="R6" s="2"/>
      <c r="S6" s="2"/>
    </row>
    <row r="7" spans="1:19" x14ac:dyDescent="0.25">
      <c r="A7" s="57">
        <v>3</v>
      </c>
      <c r="B7" s="57" t="s">
        <v>23</v>
      </c>
      <c r="C7" s="58" t="s">
        <v>27</v>
      </c>
      <c r="D7" s="67"/>
      <c r="E7" s="67"/>
      <c r="F7" s="57">
        <v>5</v>
      </c>
      <c r="G7" s="57">
        <v>2</v>
      </c>
      <c r="H7" s="57">
        <v>2</v>
      </c>
      <c r="I7" s="58" t="s">
        <v>35</v>
      </c>
      <c r="J7" s="67"/>
      <c r="K7" s="67"/>
      <c r="L7" s="67"/>
      <c r="M7" s="67"/>
      <c r="N7" s="67"/>
      <c r="O7" s="73"/>
      <c r="P7" s="2"/>
      <c r="Q7" s="2"/>
      <c r="R7" s="2"/>
      <c r="S7" s="2"/>
    </row>
    <row r="8" spans="1:19" x14ac:dyDescent="0.25">
      <c r="A8" s="74"/>
      <c r="B8" s="67"/>
      <c r="C8" s="67"/>
      <c r="D8" s="67"/>
      <c r="E8" s="67"/>
      <c r="F8" s="57">
        <v>6</v>
      </c>
      <c r="G8" s="57">
        <v>3</v>
      </c>
      <c r="H8" s="57">
        <v>2</v>
      </c>
      <c r="I8" s="58" t="s">
        <v>35</v>
      </c>
      <c r="J8" s="67"/>
      <c r="K8" s="81" t="s">
        <v>52</v>
      </c>
      <c r="L8" s="81"/>
      <c r="M8" s="81"/>
      <c r="N8" s="67"/>
      <c r="O8" s="73"/>
      <c r="P8" s="2"/>
      <c r="Q8" s="2"/>
      <c r="R8" s="2"/>
      <c r="S8" s="2"/>
    </row>
    <row r="9" spans="1:19" x14ac:dyDescent="0.25">
      <c r="A9" s="74"/>
      <c r="B9" s="67"/>
      <c r="C9" s="67"/>
      <c r="D9" s="67"/>
      <c r="E9" s="67"/>
      <c r="F9" s="57">
        <v>7</v>
      </c>
      <c r="G9" s="60">
        <v>1</v>
      </c>
      <c r="H9" s="57">
        <v>3</v>
      </c>
      <c r="I9" s="58" t="s">
        <v>43</v>
      </c>
      <c r="J9" s="67"/>
      <c r="K9" s="62" t="s">
        <v>51</v>
      </c>
      <c r="L9" s="52" t="s">
        <v>29</v>
      </c>
      <c r="M9" s="52" t="s">
        <v>48</v>
      </c>
      <c r="N9" s="67"/>
      <c r="O9" s="73"/>
      <c r="P9" s="2"/>
      <c r="Q9" s="2"/>
      <c r="R9" s="2"/>
      <c r="S9" s="2"/>
    </row>
    <row r="10" spans="1:19" x14ac:dyDescent="0.25">
      <c r="A10" s="56" t="s">
        <v>37</v>
      </c>
      <c r="B10" s="56"/>
      <c r="C10" s="56"/>
      <c r="D10" s="56"/>
      <c r="E10" s="67"/>
      <c r="F10" s="57">
        <v>8</v>
      </c>
      <c r="G10" s="57">
        <v>2</v>
      </c>
      <c r="H10" s="57">
        <v>3</v>
      </c>
      <c r="I10" s="58" t="s">
        <v>44</v>
      </c>
      <c r="J10" s="67"/>
      <c r="K10" s="57">
        <v>1</v>
      </c>
      <c r="L10" s="57" t="s">
        <v>2</v>
      </c>
      <c r="M10" s="57">
        <v>11</v>
      </c>
      <c r="N10" s="67"/>
      <c r="O10" s="73"/>
      <c r="P10" s="2"/>
      <c r="Q10" s="2"/>
      <c r="R10" s="2"/>
      <c r="S10" s="2"/>
    </row>
    <row r="11" spans="1:19" x14ac:dyDescent="0.25">
      <c r="A11" s="52" t="s">
        <v>38</v>
      </c>
      <c r="B11" s="55" t="s">
        <v>41</v>
      </c>
      <c r="C11" s="54" t="s">
        <v>39</v>
      </c>
      <c r="D11" s="52" t="s">
        <v>30</v>
      </c>
      <c r="E11" s="67"/>
      <c r="F11" s="57">
        <v>9</v>
      </c>
      <c r="G11" s="57">
        <v>3</v>
      </c>
      <c r="H11" s="57">
        <v>3</v>
      </c>
      <c r="I11" s="58" t="s">
        <v>36</v>
      </c>
      <c r="J11" s="67"/>
      <c r="K11" s="57">
        <v>2</v>
      </c>
      <c r="L11" s="57" t="s">
        <v>11</v>
      </c>
      <c r="M11" s="57">
        <v>3</v>
      </c>
      <c r="N11" s="67"/>
      <c r="O11" s="73"/>
      <c r="P11" s="2"/>
      <c r="Q11" s="2"/>
      <c r="R11" s="2"/>
      <c r="S11" s="2"/>
    </row>
    <row r="12" spans="1:19" x14ac:dyDescent="0.25">
      <c r="A12" s="57">
        <v>1</v>
      </c>
      <c r="B12" s="57">
        <v>1</v>
      </c>
      <c r="C12" s="57">
        <v>1</v>
      </c>
      <c r="D12" s="65" t="s">
        <v>42</v>
      </c>
      <c r="E12" s="67"/>
      <c r="F12" s="67"/>
      <c r="G12" s="67"/>
      <c r="H12" s="68"/>
      <c r="I12" s="67"/>
      <c r="J12" s="67"/>
      <c r="K12" s="67"/>
      <c r="L12" s="67"/>
      <c r="M12" s="67"/>
      <c r="N12" s="67"/>
      <c r="O12" s="73"/>
      <c r="P12" s="2"/>
      <c r="Q12" s="2"/>
      <c r="R12" s="2"/>
      <c r="S12" s="2"/>
    </row>
    <row r="13" spans="1:19" x14ac:dyDescent="0.25">
      <c r="A13" s="57">
        <v>2</v>
      </c>
      <c r="B13" s="57">
        <v>1</v>
      </c>
      <c r="C13" s="57">
        <v>2</v>
      </c>
      <c r="D13" s="65" t="s">
        <v>35</v>
      </c>
      <c r="E13" s="67"/>
      <c r="F13" s="67"/>
      <c r="G13" s="67"/>
      <c r="H13" s="68"/>
      <c r="I13" s="67"/>
      <c r="J13" s="67"/>
      <c r="K13" s="67"/>
      <c r="L13" s="67"/>
      <c r="M13" s="67"/>
      <c r="N13" s="67"/>
      <c r="O13" s="73"/>
      <c r="P13" s="2"/>
      <c r="Q13" s="2"/>
      <c r="R13" s="2"/>
      <c r="S13" s="2"/>
    </row>
    <row r="14" spans="1:19" x14ac:dyDescent="0.25">
      <c r="A14" s="57">
        <v>3</v>
      </c>
      <c r="B14" s="57">
        <v>1</v>
      </c>
      <c r="C14" s="57">
        <v>3</v>
      </c>
      <c r="D14" s="65" t="s">
        <v>44</v>
      </c>
      <c r="E14" s="67"/>
      <c r="F14" s="81" t="s">
        <v>16</v>
      </c>
      <c r="G14" s="81"/>
      <c r="H14" s="81"/>
      <c r="I14" s="81"/>
      <c r="J14" s="67"/>
      <c r="K14" s="81" t="s">
        <v>40</v>
      </c>
      <c r="L14" s="81"/>
      <c r="M14" s="81"/>
      <c r="N14" s="67"/>
      <c r="O14" s="73"/>
      <c r="P14" s="2"/>
      <c r="Q14" s="2"/>
      <c r="R14" s="2"/>
      <c r="S14" s="2"/>
    </row>
    <row r="15" spans="1:19" x14ac:dyDescent="0.25">
      <c r="A15" s="57">
        <v>4</v>
      </c>
      <c r="B15" s="57">
        <v>2</v>
      </c>
      <c r="C15" s="57">
        <v>1</v>
      </c>
      <c r="D15" s="65" t="s">
        <v>32</v>
      </c>
      <c r="E15" s="67"/>
      <c r="F15" s="52" t="s">
        <v>50</v>
      </c>
      <c r="G15" s="62" t="s">
        <v>51</v>
      </c>
      <c r="H15" s="54" t="s">
        <v>39</v>
      </c>
      <c r="I15" s="52" t="s">
        <v>30</v>
      </c>
      <c r="J15" s="67"/>
      <c r="K15" s="55" t="s">
        <v>41</v>
      </c>
      <c r="L15" s="52" t="s">
        <v>29</v>
      </c>
      <c r="M15" s="52" t="s">
        <v>48</v>
      </c>
      <c r="N15" s="67"/>
      <c r="O15" s="73"/>
      <c r="P15" s="2"/>
      <c r="Q15" s="2"/>
      <c r="R15" s="2"/>
      <c r="S15" s="2"/>
    </row>
    <row r="16" spans="1:19" x14ac:dyDescent="0.25">
      <c r="A16" s="57">
        <v>5</v>
      </c>
      <c r="B16" s="57">
        <v>2</v>
      </c>
      <c r="C16" s="57">
        <v>2</v>
      </c>
      <c r="D16" s="65" t="s">
        <v>47</v>
      </c>
      <c r="E16" s="67"/>
      <c r="F16" s="57">
        <v>1</v>
      </c>
      <c r="G16" s="57">
        <v>1</v>
      </c>
      <c r="H16" s="66" t="s">
        <v>31</v>
      </c>
      <c r="I16" s="66" t="s">
        <v>49</v>
      </c>
      <c r="J16" s="67"/>
      <c r="K16" s="57">
        <v>1</v>
      </c>
      <c r="L16" s="57" t="s">
        <v>1</v>
      </c>
      <c r="M16" s="57">
        <v>7</v>
      </c>
      <c r="N16" s="67"/>
      <c r="O16" s="73"/>
      <c r="P16" s="2"/>
      <c r="Q16" s="2"/>
      <c r="R16" s="2"/>
      <c r="S16" s="2"/>
    </row>
    <row r="17" spans="1:20" x14ac:dyDescent="0.25">
      <c r="A17" s="57">
        <v>6</v>
      </c>
      <c r="B17" s="57">
        <v>2</v>
      </c>
      <c r="C17" s="57">
        <v>3</v>
      </c>
      <c r="D17" s="65" t="s">
        <v>43</v>
      </c>
      <c r="E17" s="67"/>
      <c r="F17" s="57">
        <v>2</v>
      </c>
      <c r="G17" s="57">
        <v>1</v>
      </c>
      <c r="H17" s="66" t="s">
        <v>53</v>
      </c>
      <c r="I17" s="66" t="s">
        <v>47</v>
      </c>
      <c r="J17" s="67"/>
      <c r="K17" s="57">
        <v>2</v>
      </c>
      <c r="L17" s="57" t="s">
        <v>7</v>
      </c>
      <c r="M17" s="57">
        <v>7</v>
      </c>
      <c r="N17" s="67"/>
      <c r="O17" s="73"/>
      <c r="P17" s="2"/>
      <c r="Q17" s="2"/>
      <c r="R17" s="2"/>
      <c r="S17" s="2"/>
    </row>
    <row r="18" spans="1:20" x14ac:dyDescent="0.25">
      <c r="A18" s="74"/>
      <c r="B18" s="67"/>
      <c r="C18" s="67"/>
      <c r="D18" s="67"/>
      <c r="E18" s="67"/>
      <c r="F18" s="57">
        <v>3</v>
      </c>
      <c r="G18" s="57">
        <v>1</v>
      </c>
      <c r="H18" s="66" t="s">
        <v>54</v>
      </c>
      <c r="I18" s="66" t="s">
        <v>43</v>
      </c>
      <c r="J18" s="67"/>
      <c r="K18" s="67"/>
      <c r="L18" s="67"/>
      <c r="M18" s="67"/>
      <c r="N18" s="67"/>
      <c r="O18" s="73"/>
      <c r="P18" s="2"/>
      <c r="Q18" s="2"/>
      <c r="R18" s="2"/>
      <c r="S18" s="2"/>
    </row>
    <row r="19" spans="1:20" x14ac:dyDescent="0.25">
      <c r="A19" s="74"/>
      <c r="B19" s="67"/>
      <c r="C19" s="67"/>
      <c r="D19" s="67"/>
      <c r="E19" s="75"/>
      <c r="F19" s="57">
        <v>4</v>
      </c>
      <c r="G19" s="57">
        <v>2</v>
      </c>
      <c r="H19" s="66" t="s">
        <v>31</v>
      </c>
      <c r="I19" s="66" t="s">
        <v>36</v>
      </c>
      <c r="J19" s="67"/>
      <c r="K19" s="67"/>
      <c r="L19" s="67"/>
      <c r="M19" s="67"/>
      <c r="N19" s="67"/>
      <c r="O19" s="73"/>
      <c r="P19" s="2"/>
      <c r="Q19" s="2"/>
      <c r="R19" s="2"/>
      <c r="S19" s="2"/>
    </row>
    <row r="20" spans="1:20" x14ac:dyDescent="0.25">
      <c r="A20" s="56" t="s">
        <v>17</v>
      </c>
      <c r="B20" s="56"/>
      <c r="C20" s="56"/>
      <c r="D20" s="56"/>
      <c r="E20" s="75"/>
      <c r="F20" s="57">
        <v>5</v>
      </c>
      <c r="G20" s="57">
        <v>2</v>
      </c>
      <c r="H20" s="66" t="s">
        <v>53</v>
      </c>
      <c r="I20" s="66" t="s">
        <v>35</v>
      </c>
      <c r="J20" s="67"/>
      <c r="K20" s="81" t="s">
        <v>59</v>
      </c>
      <c r="L20" s="81"/>
      <c r="M20" s="81"/>
      <c r="N20" s="81"/>
      <c r="O20" s="73"/>
      <c r="P20" s="2"/>
      <c r="Q20" s="2"/>
      <c r="R20" s="2"/>
      <c r="S20" s="2"/>
    </row>
    <row r="21" spans="1:20" x14ac:dyDescent="0.25">
      <c r="A21" s="69" t="s">
        <v>60</v>
      </c>
      <c r="B21" s="63" t="s">
        <v>56</v>
      </c>
      <c r="C21" s="54" t="s">
        <v>39</v>
      </c>
      <c r="D21" s="69" t="s">
        <v>30</v>
      </c>
      <c r="E21" s="75"/>
      <c r="F21" s="57">
        <v>6</v>
      </c>
      <c r="G21" s="57">
        <v>2</v>
      </c>
      <c r="H21" s="66" t="s">
        <v>54</v>
      </c>
      <c r="I21" s="66" t="s">
        <v>44</v>
      </c>
      <c r="J21" s="67"/>
      <c r="K21" s="63" t="s">
        <v>56</v>
      </c>
      <c r="L21" s="52" t="s">
        <v>57</v>
      </c>
      <c r="M21" s="52" t="s">
        <v>58</v>
      </c>
      <c r="N21" s="52" t="s">
        <v>48</v>
      </c>
      <c r="O21" s="73"/>
      <c r="P21" s="2"/>
      <c r="Q21" s="2"/>
      <c r="R21" s="2"/>
      <c r="S21" s="2"/>
    </row>
    <row r="22" spans="1:20" x14ac:dyDescent="0.25">
      <c r="A22" s="57">
        <v>1</v>
      </c>
      <c r="B22" s="57">
        <v>1</v>
      </c>
      <c r="C22" s="57">
        <v>1</v>
      </c>
      <c r="D22" s="65" t="s">
        <v>34</v>
      </c>
      <c r="E22" s="75"/>
      <c r="F22" s="67"/>
      <c r="G22" s="67"/>
      <c r="H22" s="68"/>
      <c r="I22" s="67"/>
      <c r="J22" s="67"/>
      <c r="K22" s="57">
        <v>1</v>
      </c>
      <c r="L22" s="57">
        <v>0</v>
      </c>
      <c r="M22" s="64">
        <v>15000</v>
      </c>
      <c r="N22" s="57">
        <v>3</v>
      </c>
      <c r="O22" s="73"/>
      <c r="P22" s="2"/>
      <c r="Q22" s="2"/>
      <c r="R22" s="2"/>
      <c r="S22" s="2"/>
    </row>
    <row r="23" spans="1:20" x14ac:dyDescent="0.25">
      <c r="A23" s="57">
        <v>2</v>
      </c>
      <c r="B23" s="57">
        <v>2</v>
      </c>
      <c r="C23" s="57">
        <v>1</v>
      </c>
      <c r="D23" s="65" t="s">
        <v>32</v>
      </c>
      <c r="E23" s="75"/>
      <c r="F23" s="67"/>
      <c r="G23" s="67"/>
      <c r="H23" s="68"/>
      <c r="I23" s="67"/>
      <c r="J23" s="67"/>
      <c r="K23" s="57">
        <v>2</v>
      </c>
      <c r="L23" s="64">
        <v>15000</v>
      </c>
      <c r="M23" s="64">
        <v>35000</v>
      </c>
      <c r="N23" s="57">
        <v>4</v>
      </c>
      <c r="O23" s="73"/>
      <c r="P23" s="2"/>
      <c r="Q23" s="2"/>
      <c r="R23" s="2"/>
      <c r="S23" s="2"/>
    </row>
    <row r="24" spans="1:20" x14ac:dyDescent="0.25">
      <c r="A24" s="57">
        <v>3</v>
      </c>
      <c r="B24" s="57">
        <v>3</v>
      </c>
      <c r="C24" s="57">
        <v>1</v>
      </c>
      <c r="D24" s="65" t="s">
        <v>33</v>
      </c>
      <c r="E24" s="75"/>
      <c r="F24" s="67"/>
      <c r="G24" s="67"/>
      <c r="H24" s="67"/>
      <c r="I24" s="67"/>
      <c r="J24" s="67"/>
      <c r="K24" s="57">
        <v>3</v>
      </c>
      <c r="L24" s="64">
        <v>35000</v>
      </c>
      <c r="M24" s="64">
        <v>35000</v>
      </c>
      <c r="N24" s="57">
        <v>7</v>
      </c>
      <c r="O24" s="73"/>
      <c r="P24" s="2"/>
      <c r="Q24" s="2"/>
      <c r="R24" s="2"/>
      <c r="S24" s="2"/>
    </row>
    <row r="25" spans="1:20" x14ac:dyDescent="0.25">
      <c r="A25" s="57">
        <v>4</v>
      </c>
      <c r="B25" s="57">
        <v>1</v>
      </c>
      <c r="C25" s="57">
        <v>2</v>
      </c>
      <c r="D25" s="65" t="s">
        <v>36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73"/>
      <c r="P25" s="2"/>
      <c r="Q25" s="2"/>
      <c r="R25" s="2"/>
      <c r="S25" s="2"/>
    </row>
    <row r="26" spans="1:20" x14ac:dyDescent="0.25">
      <c r="A26" s="57">
        <v>5</v>
      </c>
      <c r="B26" s="57">
        <v>2</v>
      </c>
      <c r="C26" s="57">
        <v>2</v>
      </c>
      <c r="D26" s="65" t="s">
        <v>47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73"/>
      <c r="P26" s="2"/>
      <c r="Q26" s="2"/>
      <c r="R26" s="2"/>
      <c r="S26" s="2"/>
    </row>
    <row r="27" spans="1:20" x14ac:dyDescent="0.25">
      <c r="A27" s="57">
        <v>6</v>
      </c>
      <c r="B27" s="57">
        <v>3</v>
      </c>
      <c r="C27" s="57">
        <v>2</v>
      </c>
      <c r="D27" s="65" t="s">
        <v>35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73"/>
      <c r="P27" s="2"/>
      <c r="Q27" s="2"/>
      <c r="R27" s="2"/>
      <c r="S27" s="2"/>
    </row>
    <row r="28" spans="1:20" x14ac:dyDescent="0.25">
      <c r="A28" s="57">
        <v>7</v>
      </c>
      <c r="B28" s="57">
        <v>1</v>
      </c>
      <c r="C28" s="57">
        <v>3</v>
      </c>
      <c r="D28" s="65" t="s">
        <v>36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73"/>
      <c r="P28" s="2"/>
      <c r="Q28" s="2"/>
      <c r="R28" s="2"/>
      <c r="S28" s="2"/>
    </row>
    <row r="29" spans="1:20" x14ac:dyDescent="0.25">
      <c r="A29" s="57">
        <v>8</v>
      </c>
      <c r="B29" s="57">
        <v>2</v>
      </c>
      <c r="C29" s="57">
        <v>3</v>
      </c>
      <c r="D29" s="65" t="s">
        <v>36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73"/>
      <c r="P29" s="2"/>
      <c r="Q29" s="2"/>
      <c r="R29" s="2"/>
      <c r="S29" s="2"/>
    </row>
    <row r="30" spans="1:20" x14ac:dyDescent="0.25">
      <c r="A30" s="57">
        <v>9</v>
      </c>
      <c r="B30" s="57">
        <v>3</v>
      </c>
      <c r="C30" s="57">
        <v>3</v>
      </c>
      <c r="D30" s="65" t="s">
        <v>61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3"/>
      <c r="P30" s="2"/>
      <c r="Q30" s="2"/>
      <c r="R30" s="2"/>
      <c r="S30" s="2"/>
    </row>
    <row r="31" spans="1:20" x14ac:dyDescent="0.25">
      <c r="A31" s="74"/>
      <c r="B31" s="67"/>
      <c r="C31" s="67"/>
      <c r="D31" s="67"/>
      <c r="E31" s="67"/>
      <c r="F31" s="67"/>
      <c r="G31" s="67"/>
      <c r="H31" s="70"/>
      <c r="I31" s="67"/>
      <c r="J31" s="67"/>
      <c r="K31" s="67"/>
      <c r="L31" s="67"/>
      <c r="M31" s="67"/>
      <c r="N31" s="67"/>
      <c r="O31" s="73"/>
      <c r="P31" s="2"/>
      <c r="Q31" s="2"/>
      <c r="R31" s="2"/>
      <c r="S31" s="2"/>
    </row>
    <row r="32" spans="1:20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2"/>
      <c r="Q32" s="2"/>
      <c r="R32" s="2"/>
      <c r="S32" s="2"/>
      <c r="T32" s="51"/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1"/>
    </row>
    <row r="34" spans="1:2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1"/>
    </row>
    <row r="35" spans="1:2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1"/>
    </row>
    <row r="36" spans="1:20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1:20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</sheetData>
  <mergeCells count="7">
    <mergeCell ref="K20:N20"/>
    <mergeCell ref="F1:I1"/>
    <mergeCell ref="A1:C2"/>
    <mergeCell ref="K14:M14"/>
    <mergeCell ref="F14:I14"/>
    <mergeCell ref="K8:M8"/>
    <mergeCell ref="K1:M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B17-DE8B-4353-BED0-F48067874117}">
  <dimension ref="A1:S32"/>
  <sheetViews>
    <sheetView tabSelected="1" zoomScaleNormal="100" workbookViewId="0">
      <selection activeCell="L10" sqref="L10"/>
    </sheetView>
  </sheetViews>
  <sheetFormatPr defaultRowHeight="15" x14ac:dyDescent="0.25"/>
  <cols>
    <col min="1" max="1" width="18.140625" bestFit="1" customWidth="1"/>
    <col min="2" max="2" width="10" bestFit="1" customWidth="1"/>
    <col min="3" max="3" width="3.85546875" bestFit="1" customWidth="1"/>
    <col min="4" max="4" width="4.28515625" bestFit="1" customWidth="1"/>
    <col min="5" max="6" width="3.85546875" bestFit="1" customWidth="1"/>
    <col min="7" max="7" width="30.28515625" bestFit="1" customWidth="1"/>
    <col min="8" max="8" width="24" bestFit="1" customWidth="1"/>
    <col min="9" max="9" width="21.7109375" bestFit="1" customWidth="1"/>
  </cols>
  <sheetData>
    <row r="1" spans="1:19" x14ac:dyDescent="0.25">
      <c r="A1" s="89" t="s">
        <v>70</v>
      </c>
      <c r="B1" s="89"/>
    </row>
    <row r="2" spans="1:19" x14ac:dyDescent="0.25">
      <c r="A2" s="4" t="s">
        <v>72</v>
      </c>
      <c r="B2" s="4" t="s">
        <v>12</v>
      </c>
    </row>
    <row r="3" spans="1:19" x14ac:dyDescent="0.25">
      <c r="A3" s="4" t="s">
        <v>15</v>
      </c>
      <c r="B3" s="4" t="s">
        <v>1</v>
      </c>
    </row>
    <row r="4" spans="1:19" x14ac:dyDescent="0.25">
      <c r="A4" s="4" t="s">
        <v>16</v>
      </c>
      <c r="B4" s="4" t="s">
        <v>2</v>
      </c>
    </row>
    <row r="5" spans="1:19" x14ac:dyDescent="0.25">
      <c r="A5" s="4" t="s">
        <v>64</v>
      </c>
      <c r="B5" s="9" t="s">
        <v>65</v>
      </c>
    </row>
    <row r="6" spans="1:1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 s="91" t="s">
        <v>66</v>
      </c>
      <c r="B7" s="92"/>
      <c r="C7" s="92"/>
      <c r="D7" s="92"/>
      <c r="E7" s="92"/>
      <c r="F7" s="93"/>
      <c r="G7" s="26" t="s">
        <v>73</v>
      </c>
      <c r="H7" s="18" t="s">
        <v>82</v>
      </c>
      <c r="I7" s="44" t="s">
        <v>83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34" t="s">
        <v>67</v>
      </c>
      <c r="B8" s="35" t="s">
        <v>45</v>
      </c>
      <c r="C8" s="10" t="s">
        <v>33</v>
      </c>
      <c r="D8" s="10" t="s">
        <v>42</v>
      </c>
      <c r="E8" s="10" t="s">
        <v>49</v>
      </c>
      <c r="F8" s="10" t="s">
        <v>33</v>
      </c>
      <c r="G8" s="23">
        <f>(6/14)*(1/6)*(4/6)*(6/6)*(1/6)</f>
        <v>7.9365079365079361E-3</v>
      </c>
      <c r="H8" s="16">
        <f>(G8/G11)*100</f>
        <v>12.274959083469721</v>
      </c>
      <c r="I8" s="33">
        <f>6/14</f>
        <v>0.42857142857142855</v>
      </c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34" t="s">
        <v>68</v>
      </c>
      <c r="B9" s="36" t="s">
        <v>46</v>
      </c>
      <c r="C9" s="10" t="s">
        <v>35</v>
      </c>
      <c r="D9" s="10" t="s">
        <v>35</v>
      </c>
      <c r="E9" s="10" t="s">
        <v>47</v>
      </c>
      <c r="F9" s="10" t="s">
        <v>35</v>
      </c>
      <c r="G9" s="23">
        <f>(3/14)*(1/3)*(1/3)*(2/3)*(1/3)</f>
        <v>5.2910052910052907E-3</v>
      </c>
      <c r="H9" s="16">
        <f>(G9/G11)*100</f>
        <v>8.1833060556464812</v>
      </c>
      <c r="I9" s="33">
        <f>3/14</f>
        <v>0.21428571428571427</v>
      </c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37" t="s">
        <v>69</v>
      </c>
      <c r="B10" s="38" t="s">
        <v>27</v>
      </c>
      <c r="C10" s="11" t="s">
        <v>43</v>
      </c>
      <c r="D10" s="11" t="s">
        <v>44</v>
      </c>
      <c r="E10" s="11" t="s">
        <v>43</v>
      </c>
      <c r="F10" s="11" t="s">
        <v>61</v>
      </c>
      <c r="G10" s="24">
        <f>(5/14)*(3/5)*(2/5)*(3/5)*(5/5)</f>
        <v>5.1428571428571428E-2</v>
      </c>
      <c r="H10" s="17">
        <f>(G10/G11)*100</f>
        <v>79.541734860883778</v>
      </c>
      <c r="I10" s="43">
        <f>5/14</f>
        <v>0.35714285714285715</v>
      </c>
      <c r="J10" s="8"/>
      <c r="K10" s="8"/>
      <c r="L10" s="100"/>
      <c r="M10" s="8"/>
      <c r="N10" s="8"/>
      <c r="O10" s="8"/>
      <c r="P10" s="8"/>
      <c r="Q10" s="8"/>
      <c r="R10" s="8"/>
      <c r="S10" s="8"/>
    </row>
    <row r="11" spans="1:19" x14ac:dyDescent="0.25">
      <c r="A11" s="8"/>
      <c r="B11" s="8"/>
      <c r="C11" s="94" t="s">
        <v>26</v>
      </c>
      <c r="D11" s="94"/>
      <c r="E11" s="94"/>
      <c r="F11" s="94"/>
      <c r="G11" s="25">
        <f>SUM(G8:G10)</f>
        <v>6.4656084656084661E-2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C12" s="13"/>
      <c r="D12" s="13"/>
      <c r="E12" s="13"/>
      <c r="F12" s="13"/>
      <c r="G12" s="14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90" t="s">
        <v>71</v>
      </c>
      <c r="B13" s="90"/>
      <c r="C13" s="13"/>
      <c r="D13" s="13"/>
      <c r="E13" s="13"/>
      <c r="F13" s="13"/>
      <c r="G13" s="85" t="s">
        <v>75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19" t="s">
        <v>63</v>
      </c>
      <c r="B14" s="19" t="s">
        <v>0</v>
      </c>
      <c r="C14" s="8"/>
      <c r="D14" s="8"/>
      <c r="E14" s="8"/>
      <c r="F14" s="8"/>
      <c r="G14" s="8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19" t="s">
        <v>15</v>
      </c>
      <c r="B15" s="19" t="s">
        <v>1</v>
      </c>
      <c r="C15" s="8"/>
      <c r="D15" s="8"/>
      <c r="E15" s="8"/>
      <c r="F15" s="8"/>
      <c r="G15" s="8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19" t="s">
        <v>16</v>
      </c>
      <c r="B16" s="19" t="s">
        <v>11</v>
      </c>
      <c r="C16" s="8"/>
      <c r="D16" s="8"/>
      <c r="E16" s="8"/>
      <c r="F16" s="8"/>
      <c r="G16" s="8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19" t="s">
        <v>64</v>
      </c>
      <c r="B17" s="20" t="s">
        <v>74</v>
      </c>
      <c r="C17" s="8"/>
      <c r="D17" s="8"/>
      <c r="E17" s="8"/>
      <c r="F17" s="8"/>
      <c r="G17" s="8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6" t="s">
        <v>66</v>
      </c>
      <c r="B19" s="87"/>
      <c r="C19" s="87"/>
      <c r="D19" s="87"/>
      <c r="E19" s="87"/>
      <c r="F19" s="88"/>
      <c r="G19" s="26" t="s">
        <v>73</v>
      </c>
      <c r="H19" s="22" t="s">
        <v>82</v>
      </c>
      <c r="I19" s="44" t="s">
        <v>83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39" t="s">
        <v>67</v>
      </c>
      <c r="B20" s="40" t="s">
        <v>45</v>
      </c>
      <c r="C20" s="21" t="s">
        <v>34</v>
      </c>
      <c r="D20" s="21" t="s">
        <v>42</v>
      </c>
      <c r="E20" s="27" t="s">
        <v>36</v>
      </c>
      <c r="F20" s="21" t="s">
        <v>34</v>
      </c>
      <c r="G20" s="12">
        <f>(6/14)*(3/6)*(4/6)*(0)*(3/6)</f>
        <v>0</v>
      </c>
      <c r="H20" s="16">
        <v>0</v>
      </c>
      <c r="I20" s="33">
        <f>6/14</f>
        <v>0.42857142857142855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39" t="s">
        <v>68</v>
      </c>
      <c r="B21" s="41" t="s">
        <v>46</v>
      </c>
      <c r="C21" s="21" t="s">
        <v>35</v>
      </c>
      <c r="D21" s="21" t="s">
        <v>35</v>
      </c>
      <c r="E21" s="21" t="s">
        <v>35</v>
      </c>
      <c r="F21" s="27" t="s">
        <v>36</v>
      </c>
      <c r="G21" s="12">
        <f>(3/14)*(1/3)*(1/3)*(1/3)*(0)</f>
        <v>0</v>
      </c>
      <c r="H21" s="16">
        <v>0</v>
      </c>
      <c r="I21" s="33">
        <f>3/14</f>
        <v>0.21428571428571427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45" t="s">
        <v>69</v>
      </c>
      <c r="B22" s="46" t="s">
        <v>27</v>
      </c>
      <c r="C22" s="28" t="s">
        <v>36</v>
      </c>
      <c r="D22" s="47" t="s">
        <v>44</v>
      </c>
      <c r="E22" s="47" t="s">
        <v>44</v>
      </c>
      <c r="F22" s="28" t="s">
        <v>36</v>
      </c>
      <c r="G22" s="49">
        <f>(5/14)*(0)*(2/5)*(2/5)*(0)</f>
        <v>0</v>
      </c>
      <c r="H22" s="50">
        <v>0</v>
      </c>
      <c r="I22" s="33">
        <f>5/14</f>
        <v>0.35714285714285715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8"/>
      <c r="B23" s="8"/>
      <c r="C23" s="94" t="s">
        <v>26</v>
      </c>
      <c r="D23" s="94"/>
      <c r="E23" s="94"/>
      <c r="F23" s="94"/>
      <c r="G23" s="15">
        <f>SUM(G20:G22)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95" t="s">
        <v>81</v>
      </c>
      <c r="B25" s="95"/>
      <c r="C25" s="95"/>
      <c r="D25" s="9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86" t="s">
        <v>66</v>
      </c>
      <c r="B26" s="87"/>
      <c r="C26" s="87"/>
      <c r="D26" s="87"/>
      <c r="E26" s="87"/>
      <c r="F26" s="88"/>
      <c r="G26" s="26" t="s">
        <v>73</v>
      </c>
      <c r="H26" s="22" t="s">
        <v>82</v>
      </c>
      <c r="I26" s="44" t="s">
        <v>83</v>
      </c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48" t="s">
        <v>86</v>
      </c>
      <c r="B27" s="40" t="s">
        <v>84</v>
      </c>
      <c r="C27" s="21" t="s">
        <v>77</v>
      </c>
      <c r="D27" s="21" t="s">
        <v>78</v>
      </c>
      <c r="E27" s="27" t="s">
        <v>76</v>
      </c>
      <c r="F27" s="21" t="s">
        <v>77</v>
      </c>
      <c r="G27" s="29">
        <f>(7/18)*(3/7)*(4/7)*(1/7)*(3/7)</f>
        <v>5.8309037900874626E-3</v>
      </c>
      <c r="H27" s="30">
        <f>(G27/G30)*100</f>
        <v>79.3661729245608</v>
      </c>
      <c r="I27" s="43">
        <f>6/14</f>
        <v>0.42857142857142855</v>
      </c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9" t="s">
        <v>68</v>
      </c>
      <c r="B28" s="41" t="s">
        <v>85</v>
      </c>
      <c r="C28" s="21" t="s">
        <v>79</v>
      </c>
      <c r="D28" s="21" t="s">
        <v>79</v>
      </c>
      <c r="E28" s="21" t="s">
        <v>79</v>
      </c>
      <c r="F28" s="27" t="s">
        <v>79</v>
      </c>
      <c r="G28" s="12">
        <f>(4/18)*(1/4)*(1/4)*(1/4)*(1/4)</f>
        <v>8.6805555555555551E-4</v>
      </c>
      <c r="H28" s="16">
        <f>(G28/G30)*100</f>
        <v>11.81536341715467</v>
      </c>
      <c r="I28" s="33">
        <f>3/14</f>
        <v>0.21428571428571427</v>
      </c>
    </row>
    <row r="29" spans="1:19" x14ac:dyDescent="0.25">
      <c r="A29" s="42" t="s">
        <v>69</v>
      </c>
      <c r="B29" s="46" t="s">
        <v>84</v>
      </c>
      <c r="C29" s="28" t="s">
        <v>76</v>
      </c>
      <c r="D29" s="47" t="s">
        <v>80</v>
      </c>
      <c r="E29" s="47" t="s">
        <v>80</v>
      </c>
      <c r="F29" s="28" t="s">
        <v>76</v>
      </c>
      <c r="G29" s="31">
        <f>(7/18)*(1/7)*(2/7)*(2/7)*(1/7)</f>
        <v>6.4787819889860696E-4</v>
      </c>
      <c r="H29" s="32">
        <f>(G29/G30)*100</f>
        <v>8.8184636582845322</v>
      </c>
      <c r="I29" s="33">
        <f>5/14</f>
        <v>0.35714285714285715</v>
      </c>
    </row>
    <row r="30" spans="1:19" x14ac:dyDescent="0.25">
      <c r="A30" s="8"/>
      <c r="B30" s="8"/>
      <c r="C30" s="96" t="s">
        <v>26</v>
      </c>
      <c r="D30" s="97"/>
      <c r="E30" s="97"/>
      <c r="F30" s="98"/>
      <c r="G30" s="15">
        <f>SUM(G27:G29)</f>
        <v>7.3468375445416255E-3</v>
      </c>
      <c r="H30" s="8"/>
    </row>
    <row r="32" spans="1:19" x14ac:dyDescent="0.25">
      <c r="A32" s="99" t="s">
        <v>87</v>
      </c>
      <c r="B32" s="99"/>
      <c r="C32" s="99"/>
      <c r="D32" s="99"/>
      <c r="E32" s="99"/>
      <c r="F32" s="99"/>
      <c r="G32" s="99"/>
    </row>
  </sheetData>
  <mergeCells count="11">
    <mergeCell ref="C30:F30"/>
    <mergeCell ref="A32:G32"/>
    <mergeCell ref="A19:F19"/>
    <mergeCell ref="C23:F23"/>
    <mergeCell ref="G13:G17"/>
    <mergeCell ref="A26:F26"/>
    <mergeCell ref="A1:B1"/>
    <mergeCell ref="A13:B13"/>
    <mergeCell ref="A7:F7"/>
    <mergeCell ref="C11:F11"/>
    <mergeCell ref="A25:D2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tabela_credito_historica</vt:lpstr>
      <vt:lpstr>tabelas_probabilidades</vt:lpstr>
      <vt:lpstr>calculos_probabilidades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2020-04-06T00:20:53Z</dcterms:created>
  <dcterms:modified xsi:type="dcterms:W3CDTF">2020-04-12T14:13:24Z</dcterms:modified>
</cp:coreProperties>
</file>