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dudek\Mój dysk\STUDIA\_SEM1\WSI\REPO\LABO02\"/>
    </mc:Choice>
  </mc:AlternateContent>
  <xr:revisionPtr revIDLastSave="0" documentId="13_ncr:1_{522E2539-DAAD-47B6-B4D6-760BC49E976A}" xr6:coauthVersionLast="47" xr6:coauthVersionMax="47" xr10:uidLastSave="{00000000-0000-0000-0000-000000000000}"/>
  <bookViews>
    <workbookView xWindow="-4635" yWindow="-21720" windowWidth="38640" windowHeight="21120" xr2:uid="{3E7C4998-7647-4C3B-B5E3-EFB184775765}"/>
  </bookViews>
  <sheets>
    <sheet name="Arkusz1" sheetId="1" r:id="rId1"/>
    <sheet name="Arkusz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7" i="1" l="1"/>
  <c r="B176" i="1"/>
  <c r="J155" i="1"/>
  <c r="J156" i="1"/>
  <c r="J157" i="1"/>
  <c r="J158" i="1"/>
  <c r="J159" i="1"/>
  <c r="J160" i="1"/>
  <c r="J161" i="1"/>
  <c r="J162" i="1"/>
  <c r="J163" i="1"/>
  <c r="J164" i="1"/>
  <c r="I156" i="1"/>
  <c r="I157" i="1"/>
  <c r="I158" i="1"/>
  <c r="I159" i="1"/>
  <c r="I160" i="1"/>
  <c r="I161" i="1"/>
  <c r="I162" i="1"/>
  <c r="I163" i="1"/>
  <c r="I164" i="1"/>
  <c r="I155" i="1"/>
  <c r="E138" i="1"/>
  <c r="E139" i="1"/>
  <c r="E140" i="1"/>
  <c r="E141" i="1"/>
  <c r="E142" i="1"/>
  <c r="E143" i="1"/>
  <c r="E144" i="1"/>
  <c r="E145" i="1"/>
  <c r="E146" i="1"/>
  <c r="E137" i="1"/>
  <c r="H122" i="1"/>
  <c r="H123" i="1"/>
  <c r="H124" i="1"/>
  <c r="H125" i="1"/>
  <c r="H121" i="1"/>
  <c r="E106" i="1"/>
  <c r="E107" i="1"/>
  <c r="E108" i="1"/>
  <c r="E109" i="1"/>
  <c r="E110" i="1"/>
  <c r="E111" i="1"/>
  <c r="E105" i="1"/>
  <c r="C89" i="1"/>
  <c r="C90" i="1"/>
  <c r="C91" i="1"/>
  <c r="C92" i="1"/>
  <c r="C93" i="1"/>
  <c r="C94" i="1"/>
  <c r="B96" i="1"/>
  <c r="D70" i="1"/>
  <c r="D67" i="1"/>
  <c r="D64" i="1"/>
  <c r="D61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5" i="1"/>
  <c r="G38" i="1"/>
  <c r="G39" i="1"/>
  <c r="G40" i="1"/>
  <c r="G41" i="1"/>
  <c r="G42" i="1"/>
  <c r="G43" i="1"/>
  <c r="G44" i="1"/>
  <c r="G45" i="1"/>
  <c r="G46" i="1"/>
  <c r="G37" i="1"/>
  <c r="F46" i="1"/>
  <c r="F38" i="1"/>
  <c r="F39" i="1"/>
  <c r="F40" i="1"/>
  <c r="F41" i="1"/>
  <c r="F42" i="1"/>
  <c r="F43" i="1"/>
  <c r="F44" i="1"/>
  <c r="F45" i="1"/>
  <c r="F37" i="1"/>
  <c r="E38" i="1"/>
  <c r="E39" i="1"/>
  <c r="E40" i="1"/>
  <c r="E41" i="1"/>
  <c r="E42" i="1"/>
  <c r="E43" i="1"/>
  <c r="E44" i="1"/>
  <c r="E45" i="1"/>
  <c r="E46" i="1"/>
  <c r="E37" i="1"/>
  <c r="E19" i="1"/>
  <c r="G19" i="1" s="1"/>
  <c r="H19" i="1" s="1"/>
  <c r="I19" i="1" s="1"/>
  <c r="E20" i="1"/>
  <c r="G20" i="1" s="1"/>
  <c r="E21" i="1"/>
  <c r="G21" i="1" s="1"/>
  <c r="E22" i="1"/>
  <c r="E23" i="1"/>
  <c r="G23" i="1" s="1"/>
  <c r="E24" i="1"/>
  <c r="G24" i="1" s="1"/>
  <c r="E18" i="1"/>
  <c r="F19" i="1"/>
  <c r="F20" i="1"/>
  <c r="F21" i="1"/>
  <c r="F22" i="1"/>
  <c r="G22" i="1" s="1"/>
  <c r="F23" i="1"/>
  <c r="F24" i="1"/>
  <c r="F18" i="1"/>
  <c r="B5" i="1"/>
  <c r="B6" i="1"/>
  <c r="B7" i="1"/>
  <c r="B8" i="1"/>
  <c r="B9" i="1"/>
  <c r="B10" i="1"/>
  <c r="B11" i="1"/>
  <c r="B12" i="1"/>
  <c r="B4" i="1"/>
  <c r="H22" i="1" l="1"/>
  <c r="I22" i="1"/>
  <c r="H23" i="1"/>
  <c r="I23" i="1" s="1"/>
  <c r="H21" i="1"/>
  <c r="I21" i="1"/>
  <c r="H20" i="1"/>
  <c r="I20" i="1" s="1"/>
  <c r="H24" i="1"/>
  <c r="I24" i="1"/>
  <c r="G18" i="1"/>
  <c r="C96" i="1"/>
  <c r="H18" i="1" l="1"/>
  <c r="I18" i="1"/>
</calcChain>
</file>

<file path=xl/sharedStrings.xml><?xml version="1.0" encoding="utf-8"?>
<sst xmlns="http://schemas.openxmlformats.org/spreadsheetml/2006/main" count="186" uniqueCount="145">
  <si>
    <t>Lp</t>
  </si>
  <si>
    <t>Nazwisko, imię</t>
  </si>
  <si>
    <t>Przedmiot 1</t>
  </si>
  <si>
    <t>Przedmiot 2</t>
  </si>
  <si>
    <t>Przedmiot 3</t>
  </si>
  <si>
    <t>Przedmiot 4</t>
  </si>
  <si>
    <t>Przedmiot 5</t>
  </si>
  <si>
    <t>Przedmiot 6</t>
  </si>
  <si>
    <t>Stypendium</t>
  </si>
  <si>
    <t>Rozmowa kwalifikacyjna</t>
  </si>
  <si>
    <t>Andruszkiewicz Kinga</t>
  </si>
  <si>
    <t>Borowska Ania</t>
  </si>
  <si>
    <t>Ciesielska Iga</t>
  </si>
  <si>
    <t>Ciskowska Marta</t>
  </si>
  <si>
    <t>Dolega Zuzanna</t>
  </si>
  <si>
    <t>Dreliszak Katarzyna</t>
  </si>
  <si>
    <t>Grabowski Tytus</t>
  </si>
  <si>
    <t>Irga Ania</t>
  </si>
  <si>
    <t>Kłos Alicja</t>
  </si>
  <si>
    <t>Krakowiak Jakub</t>
  </si>
  <si>
    <t>Zadanie 1</t>
  </si>
  <si>
    <t>Liczba</t>
  </si>
  <si>
    <t>Wartość</t>
  </si>
  <si>
    <t>Nazwisko</t>
  </si>
  <si>
    <t>Wykształcenie</t>
  </si>
  <si>
    <t>Staż pracy w latach</t>
  </si>
  <si>
    <t>Płaca zasadnicza</t>
  </si>
  <si>
    <t>Dodatek za wykształecenie</t>
  </si>
  <si>
    <t>Dodatek stażowy</t>
  </si>
  <si>
    <t>Kwota podatku</t>
  </si>
  <si>
    <t>Składka emerytalna</t>
  </si>
  <si>
    <t>Do wypłaty</t>
  </si>
  <si>
    <t xml:space="preserve"> [1]</t>
  </si>
  <si>
    <t xml:space="preserve"> [2]</t>
  </si>
  <si>
    <t xml:space="preserve"> [3]</t>
  </si>
  <si>
    <t xml:space="preserve"> [4]</t>
  </si>
  <si>
    <t xml:space="preserve"> [5]</t>
  </si>
  <si>
    <t>Baranowska</t>
  </si>
  <si>
    <t>wyższe</t>
  </si>
  <si>
    <t>Białkowska</t>
  </si>
  <si>
    <t>Danowski</t>
  </si>
  <si>
    <t>średnie</t>
  </si>
  <si>
    <t>Kowalczyk</t>
  </si>
  <si>
    <t>Malinowski</t>
  </si>
  <si>
    <t>Markowski</t>
  </si>
  <si>
    <t>Staszewska</t>
  </si>
  <si>
    <t>Wykonaj obliczenia stosując funkcję zagnieżdżoną JEŻELI oraz obliczenia procentowe.</t>
  </si>
  <si>
    <t>Zadanie 3</t>
  </si>
  <si>
    <t xml:space="preserve">l.p. </t>
  </si>
  <si>
    <t>nazwa towaru</t>
  </si>
  <si>
    <t>cena
jednost.</t>
  </si>
  <si>
    <t>ilość 
sztuk</t>
  </si>
  <si>
    <t>cena</t>
  </si>
  <si>
    <t>A</t>
  </si>
  <si>
    <t xml:space="preserve">ilość sztuk </t>
  </si>
  <si>
    <t>rabat</t>
  </si>
  <si>
    <t>B</t>
  </si>
  <si>
    <t>C</t>
  </si>
  <si>
    <t>&gt;10</t>
  </si>
  <si>
    <t>Zeszyt-A4</t>
  </si>
  <si>
    <t>Skoroszyt</t>
  </si>
  <si>
    <t>segregator A4</t>
  </si>
  <si>
    <t>Segregator B5</t>
  </si>
  <si>
    <t>&gt;30</t>
  </si>
  <si>
    <t>Ołówek 
automatyczny</t>
  </si>
  <si>
    <t>Długopis Zenith</t>
  </si>
  <si>
    <t>wkład do
segregatora B5</t>
  </si>
  <si>
    <t>wkład do
segregatora A4</t>
  </si>
  <si>
    <t>dyskietka 3,5'</t>
  </si>
  <si>
    <t>&gt;50</t>
  </si>
  <si>
    <t>dyskietki 5,25"</t>
  </si>
  <si>
    <t>Zadanie  4</t>
  </si>
  <si>
    <t>Wartość 
zamówienia</t>
  </si>
  <si>
    <t>Rabat</t>
  </si>
  <si>
    <t>Wartość zamówienia</t>
  </si>
  <si>
    <t>&lt; 2000 zł</t>
  </si>
  <si>
    <t>&gt;=2000 zł</t>
  </si>
  <si>
    <t>Suma wartości zamówień</t>
  </si>
  <si>
    <t>Średnia wartość zamówień</t>
  </si>
  <si>
    <t>Minimalna wartość zamówień</t>
  </si>
  <si>
    <t>Maksymalna wartość zamówień</t>
  </si>
  <si>
    <t>Zadanie 5</t>
  </si>
  <si>
    <t>Zakup</t>
  </si>
  <si>
    <t>Marża</t>
  </si>
  <si>
    <t>farba</t>
  </si>
  <si>
    <t>tapeta</t>
  </si>
  <si>
    <t>gips</t>
  </si>
  <si>
    <t>cement</t>
  </si>
  <si>
    <t>lakier</t>
  </si>
  <si>
    <t>pianka</t>
  </si>
  <si>
    <t>suma</t>
  </si>
  <si>
    <t>Imię</t>
  </si>
  <si>
    <t>wydana kwota</t>
  </si>
  <si>
    <t>karta stałego klienta</t>
  </si>
  <si>
    <t>Wysokość przyznanego rabatu</t>
  </si>
  <si>
    <t>Kaczor</t>
  </si>
  <si>
    <t>Adam</t>
  </si>
  <si>
    <t>Belka</t>
  </si>
  <si>
    <t>Janina</t>
  </si>
  <si>
    <t>tak</t>
  </si>
  <si>
    <t>Zuber</t>
  </si>
  <si>
    <t>Grzegorz</t>
  </si>
  <si>
    <t>Grubecki</t>
  </si>
  <si>
    <t>Piotr</t>
  </si>
  <si>
    <t>Makuch</t>
  </si>
  <si>
    <t>Ewa</t>
  </si>
  <si>
    <t>Gawęda</t>
  </si>
  <si>
    <t>Maria</t>
  </si>
  <si>
    <t>Zbych</t>
  </si>
  <si>
    <t>Julia</t>
  </si>
  <si>
    <t>Zadanie 6</t>
  </si>
  <si>
    <t xml:space="preserve"> Zadanie 7</t>
  </si>
  <si>
    <t>Firma</t>
  </si>
  <si>
    <t>Zamówienie 1</t>
  </si>
  <si>
    <t>Zamówienie 2</t>
  </si>
  <si>
    <t>Zamówienie 3</t>
  </si>
  <si>
    <t>Zamówienie 4</t>
  </si>
  <si>
    <t>Współpraca (miesiące)</t>
  </si>
  <si>
    <t>Rabat (PRAWDA / FAŁSZ)</t>
  </si>
  <si>
    <t>Firma 1</t>
  </si>
  <si>
    <t>Firma 2</t>
  </si>
  <si>
    <t>Firma 3</t>
  </si>
  <si>
    <t>Firma 4</t>
  </si>
  <si>
    <t>Firma 5</t>
  </si>
  <si>
    <t>Zadanie 8</t>
  </si>
  <si>
    <t>do 5 lat</t>
  </si>
  <si>
    <t>od 5 do 10 lat</t>
  </si>
  <si>
    <t>od 10 do 15 lat</t>
  </si>
  <si>
    <t>od 15 do 20 lat</t>
  </si>
  <si>
    <t>pensja (zł)</t>
  </si>
  <si>
    <t>staż (lata)</t>
  </si>
  <si>
    <t>kwota premiii (zł)</t>
  </si>
  <si>
    <t>Zadanie 9</t>
  </si>
  <si>
    <t>Zadanie 10</t>
  </si>
  <si>
    <t>Podaj N:</t>
  </si>
  <si>
    <t>Pisz wynik:</t>
  </si>
  <si>
    <r>
      <t>W</t>
    </r>
    <r>
      <rPr>
        <sz val="11"/>
        <color rgb="FFFF0000"/>
        <rFont val="Calibri"/>
        <family val="2"/>
        <scheme val="minor"/>
      </rPr>
      <t xml:space="preserve"> czerwone pole</t>
    </r>
    <r>
      <rPr>
        <sz val="11"/>
        <color theme="1"/>
        <rFont val="Calibri"/>
        <family val="2"/>
        <charset val="238"/>
        <scheme val="minor"/>
      </rPr>
      <t xml:space="preserve"> wpisz odpowiednią funkcję zagnieżdżoną JEŻELI </t>
    </r>
  </si>
  <si>
    <r>
      <t>która korzystając z dowolnej liczby wpisanej w</t>
    </r>
    <r>
      <rPr>
        <sz val="11"/>
        <color theme="4" tint="-0.249977111117893"/>
        <rFont val="Calibri"/>
        <family val="2"/>
        <scheme val="minor"/>
      </rPr>
      <t xml:space="preserve"> pole niebieskie </t>
    </r>
  </si>
  <si>
    <t>ma przedstawić rozwiązanie zgodne z podanym schematem</t>
  </si>
  <si>
    <t xml:space="preserve">Przedstaw w tym arkuszu rozwiązanie zgodne ze schematem blokowym </t>
  </si>
  <si>
    <t>Zadanie 11</t>
  </si>
  <si>
    <t>Wynik:</t>
  </si>
  <si>
    <t>Przedstaw w tym arkuszu rozwiązanie zgodne ze schematem blokowym</t>
  </si>
  <si>
    <t xml:space="preserve">  </t>
  </si>
  <si>
    <t>nieliczba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</si>
</sst>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#,##0\ &quot;zł&quot;"/>
    <numFmt numFmtId="165" formatCode="#,##0.00\ &quot;zł&quot;"/>
    <numFmt numFmtId="166" formatCode="#,##0.00\ [$zł-415];[Red]\-#,##0.00\ [$zł-415]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b/>
      <i/>
      <sz val="10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b/>
      <sz val="9"/>
      <color theme="1"/>
      <name val="Calibri"/>
      <family val="2"/>
      <charset val="238"/>
      <scheme val="minor"/>
    </font>
    <font>
      <sz val="18"/>
      <name val="Arial CE"/>
      <charset val="238"/>
    </font>
    <font>
      <b/>
      <sz val="10"/>
      <name val="Arial CE"/>
      <charset val="238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8"/>
      <color theme="1"/>
      <name val="Arial CE"/>
      <charset val="238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</cellStyleXfs>
  <cellXfs count="93">
    <xf numFmtId="0" fontId="0" fillId="0" borderId="0" xfId="0"/>
    <xf numFmtId="0" fontId="3" fillId="0" borderId="0" xfId="2"/>
    <xf numFmtId="0" fontId="2" fillId="2" borderId="1" xfId="0" applyFont="1" applyFill="1" applyBorder="1" applyAlignment="1">
      <alignment horizontal="center"/>
    </xf>
    <xf numFmtId="0" fontId="3" fillId="2" borderId="1" xfId="2" applyFill="1" applyBorder="1"/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3" fillId="3" borderId="1" xfId="2" applyFill="1" applyBorder="1" applyAlignment="1">
      <alignment horizontal="center" vertical="center"/>
    </xf>
    <xf numFmtId="0" fontId="3" fillId="0" borderId="1" xfId="2" applyBorder="1"/>
    <xf numFmtId="0" fontId="5" fillId="4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4" fillId="0" borderId="1" xfId="3" applyBorder="1" applyAlignment="1">
      <alignment horizontal="center" vertical="center"/>
    </xf>
    <xf numFmtId="164" fontId="4" fillId="0" borderId="1" xfId="3" applyNumberFormat="1" applyBorder="1" applyAlignment="1">
      <alignment vertical="center"/>
    </xf>
    <xf numFmtId="0" fontId="5" fillId="0" borderId="0" xfId="3" applyFont="1" applyAlignment="1">
      <alignment vertical="center"/>
    </xf>
    <xf numFmtId="0" fontId="0" fillId="5" borderId="0" xfId="0" applyFill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7" borderId="1" xfId="0" applyFill="1" applyBorder="1"/>
    <xf numFmtId="10" fontId="0" fillId="7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44" fontId="0" fillId="0" borderId="14" xfId="1" applyFont="1" applyBorder="1" applyAlignment="1">
      <alignment horizontal="center"/>
    </xf>
    <xf numFmtId="44" fontId="0" fillId="0" borderId="14" xfId="1" applyFont="1" applyBorder="1"/>
    <xf numFmtId="44" fontId="0" fillId="0" borderId="1" xfId="1" applyFont="1" applyBorder="1" applyAlignment="1">
      <alignment horizontal="center"/>
    </xf>
    <xf numFmtId="10" fontId="0" fillId="7" borderId="1" xfId="0" applyNumberFormat="1" applyFill="1" applyBorder="1"/>
    <xf numFmtId="0" fontId="0" fillId="0" borderId="1" xfId="0" applyBorder="1" applyAlignment="1">
      <alignment wrapText="1"/>
    </xf>
    <xf numFmtId="0" fontId="0" fillId="6" borderId="16" xfId="0" applyFill="1" applyBorder="1" applyAlignment="1">
      <alignment horizontal="center" vertical="center"/>
    </xf>
    <xf numFmtId="10" fontId="0" fillId="7" borderId="16" xfId="0" applyNumberFormat="1" applyFill="1" applyBorder="1"/>
    <xf numFmtId="0" fontId="8" fillId="8" borderId="3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5" fontId="0" fillId="8" borderId="17" xfId="1" applyNumberFormat="1" applyFont="1" applyFill="1" applyBorder="1" applyAlignment="1">
      <alignment horizontal="right"/>
    </xf>
    <xf numFmtId="0" fontId="5" fillId="8" borderId="20" xfId="0" applyFont="1" applyFill="1" applyBorder="1" applyAlignment="1">
      <alignment horizontal="center" wrapText="1"/>
    </xf>
    <xf numFmtId="9" fontId="9" fillId="8" borderId="21" xfId="0" applyNumberFormat="1" applyFont="1" applyFill="1" applyBorder="1" applyAlignment="1">
      <alignment horizontal="center" wrapText="1"/>
    </xf>
    <xf numFmtId="9" fontId="9" fillId="8" borderId="22" xfId="0" applyNumberFormat="1" applyFont="1" applyFill="1" applyBorder="1" applyAlignment="1">
      <alignment horizontal="center" wrapText="1"/>
    </xf>
    <xf numFmtId="165" fontId="0" fillId="8" borderId="23" xfId="1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165" fontId="0" fillId="8" borderId="23" xfId="1" applyNumberFormat="1" applyFont="1" applyFill="1" applyBorder="1"/>
    <xf numFmtId="165" fontId="0" fillId="8" borderId="20" xfId="1" applyNumberFormat="1" applyFont="1" applyFill="1" applyBorder="1"/>
    <xf numFmtId="0" fontId="5" fillId="0" borderId="25" xfId="2" applyFont="1" applyBorder="1" applyAlignment="1">
      <alignment horizontal="center"/>
    </xf>
    <xf numFmtId="0" fontId="5" fillId="0" borderId="26" xfId="2" applyFont="1" applyBorder="1" applyAlignment="1">
      <alignment horizontal="center"/>
    </xf>
    <xf numFmtId="0" fontId="3" fillId="0" borderId="27" xfId="2" applyBorder="1"/>
    <xf numFmtId="166" fontId="3" fillId="0" borderId="28" xfId="2" applyNumberFormat="1" applyBorder="1" applyAlignment="1">
      <alignment horizontal="right"/>
    </xf>
    <xf numFmtId="0" fontId="3" fillId="0" borderId="25" xfId="2" applyBorder="1"/>
    <xf numFmtId="166" fontId="3" fillId="0" borderId="25" xfId="2" applyNumberFormat="1" applyBorder="1"/>
    <xf numFmtId="0" fontId="5" fillId="9" borderId="25" xfId="2" applyFont="1" applyFill="1" applyBorder="1" applyAlignment="1">
      <alignment horizontal="center" vertical="center" wrapText="1"/>
    </xf>
    <xf numFmtId="0" fontId="5" fillId="9" borderId="26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1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5" fillId="14" borderId="0" xfId="0" applyFont="1" applyFill="1"/>
    <xf numFmtId="0" fontId="0" fillId="14" borderId="0" xfId="0" applyFill="1"/>
    <xf numFmtId="0" fontId="11" fillId="15" borderId="0" xfId="0" applyFont="1" applyFill="1"/>
    <xf numFmtId="0" fontId="0" fillId="15" borderId="0" xfId="0" applyFill="1"/>
    <xf numFmtId="165" fontId="4" fillId="0" borderId="1" xfId="3" applyNumberFormat="1" applyBorder="1" applyAlignment="1">
      <alignment vertical="center"/>
    </xf>
    <xf numFmtId="165" fontId="0" fillId="8" borderId="19" xfId="0" applyNumberFormat="1" applyFill="1" applyBorder="1"/>
    <xf numFmtId="165" fontId="0" fillId="7" borderId="24" xfId="0" applyNumberFormat="1" applyFill="1" applyBorder="1"/>
    <xf numFmtId="166" fontId="3" fillId="0" borderId="26" xfId="2" applyNumberFormat="1" applyBorder="1"/>
    <xf numFmtId="165" fontId="3" fillId="0" borderId="28" xfId="2" applyNumberFormat="1" applyBorder="1"/>
    <xf numFmtId="165" fontId="3" fillId="0" borderId="28" xfId="2" applyNumberFormat="1" applyBorder="1" applyAlignment="1">
      <alignment horizontal="right"/>
    </xf>
    <xf numFmtId="165" fontId="3" fillId="0" borderId="26" xfId="2" applyNumberFormat="1" applyBorder="1"/>
    <xf numFmtId="165" fontId="3" fillId="0" borderId="25" xfId="2" applyNumberFormat="1" applyBorder="1"/>
    <xf numFmtId="164" fontId="0" fillId="3" borderId="1" xfId="0" applyNumberFormat="1" applyFill="1" applyBorder="1"/>
    <xf numFmtId="0" fontId="7" fillId="0" borderId="1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2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5" borderId="0" xfId="0" applyFill="1" applyAlignment="1">
      <alignment wrapText="1"/>
    </xf>
    <xf numFmtId="0" fontId="5" fillId="4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/>
  </cellXfs>
  <cellStyles count="4">
    <cellStyle name="Normalny" xfId="0" builtinId="0"/>
    <cellStyle name="Normalny 2" xfId="2" xr:uid="{87FDB4CF-52AE-4EE5-B69A-150575577498}"/>
    <cellStyle name="Normalny 2 2" xfId="3" xr:uid="{9A0F2AC0-E14E-4DE0-9DE2-AB5B5B498975}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186</xdr:row>
      <xdr:rowOff>123825</xdr:rowOff>
    </xdr:from>
    <xdr:to>
      <xdr:col>9</xdr:col>
      <xdr:colOff>266700</xdr:colOff>
      <xdr:row>189</xdr:row>
      <xdr:rowOff>123825</xdr:rowOff>
    </xdr:to>
    <xdr:grpSp>
      <xdr:nvGrpSpPr>
        <xdr:cNvPr id="5" name="Group 70">
          <a:extLst>
            <a:ext uri="{FF2B5EF4-FFF2-40B4-BE49-F238E27FC236}">
              <a16:creationId xmlns:a16="http://schemas.microsoft.com/office/drawing/2014/main" id="{7E6B753C-D779-4E57-98E9-37196802E90C}"/>
            </a:ext>
          </a:extLst>
        </xdr:cNvPr>
        <xdr:cNvGrpSpPr>
          <a:grpSpLocks/>
        </xdr:cNvGrpSpPr>
      </xdr:nvGrpSpPr>
      <xdr:grpSpPr bwMode="auto">
        <a:xfrm>
          <a:off x="7130143" y="38670917"/>
          <a:ext cx="814873" cy="583163"/>
          <a:chOff x="719" y="343"/>
          <a:chExt cx="72" cy="51"/>
        </a:xfrm>
      </xdr:grpSpPr>
      <xdr:sp macro="" textlink="">
        <xdr:nvSpPr>
          <xdr:cNvPr id="6" name="Oval 18">
            <a:extLst>
              <a:ext uri="{FF2B5EF4-FFF2-40B4-BE49-F238E27FC236}">
                <a16:creationId xmlns:a16="http://schemas.microsoft.com/office/drawing/2014/main" id="{5A7C6084-CD77-4648-9A2D-DA8C8E3EC7AB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7" name="Line 19">
            <a:extLst>
              <a:ext uri="{FF2B5EF4-FFF2-40B4-BE49-F238E27FC236}">
                <a16:creationId xmlns:a16="http://schemas.microsoft.com/office/drawing/2014/main" id="{9A31CC24-00CD-4539-A2AC-8769CFCC20C8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6</xdr:col>
      <xdr:colOff>304800</xdr:colOff>
      <xdr:row>181</xdr:row>
      <xdr:rowOff>123825</xdr:rowOff>
    </xdr:from>
    <xdr:to>
      <xdr:col>6</xdr:col>
      <xdr:colOff>533400</xdr:colOff>
      <xdr:row>181</xdr:row>
      <xdr:rowOff>123825</xdr:rowOff>
    </xdr:to>
    <xdr:sp macro="" textlink="">
      <xdr:nvSpPr>
        <xdr:cNvPr id="9" name="Line 37">
          <a:extLst>
            <a:ext uri="{FF2B5EF4-FFF2-40B4-BE49-F238E27FC236}">
              <a16:creationId xmlns:a16="http://schemas.microsoft.com/office/drawing/2014/main" id="{D39BCF85-E153-4FAF-B18C-633EBCC81C50}"/>
            </a:ext>
          </a:extLst>
        </xdr:cNvPr>
        <xdr:cNvSpPr>
          <a:spLocks noChangeShapeType="1"/>
        </xdr:cNvSpPr>
      </xdr:nvSpPr>
      <xdr:spPr bwMode="auto">
        <a:xfrm flipH="1">
          <a:off x="5505450" y="24447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181</xdr:row>
      <xdr:rowOff>123825</xdr:rowOff>
    </xdr:from>
    <xdr:to>
      <xdr:col>6</xdr:col>
      <xdr:colOff>304800</xdr:colOff>
      <xdr:row>186</xdr:row>
      <xdr:rowOff>95250</xdr:rowOff>
    </xdr:to>
    <xdr:sp macro="" textlink="">
      <xdr:nvSpPr>
        <xdr:cNvPr id="10" name="Line 38">
          <a:extLst>
            <a:ext uri="{FF2B5EF4-FFF2-40B4-BE49-F238E27FC236}">
              <a16:creationId xmlns:a16="http://schemas.microsoft.com/office/drawing/2014/main" id="{94D7580D-CF5F-4F6A-BB91-37066E155C38}"/>
            </a:ext>
          </a:extLst>
        </xdr:cNvPr>
        <xdr:cNvSpPr>
          <a:spLocks noChangeShapeType="1"/>
        </xdr:cNvSpPr>
      </xdr:nvSpPr>
      <xdr:spPr bwMode="auto">
        <a:xfrm>
          <a:off x="5505450" y="2444750"/>
          <a:ext cx="0" cy="784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581025</xdr:colOff>
      <xdr:row>200</xdr:row>
      <xdr:rowOff>0</xdr:rowOff>
    </xdr:from>
    <xdr:to>
      <xdr:col>7</xdr:col>
      <xdr:colOff>47625</xdr:colOff>
      <xdr:row>203</xdr:row>
      <xdr:rowOff>0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34D9535C-942E-450A-8C58-4511858E50FA}"/>
            </a:ext>
          </a:extLst>
        </xdr:cNvPr>
        <xdr:cNvGrpSpPr>
          <a:grpSpLocks/>
        </xdr:cNvGrpSpPr>
      </xdr:nvGrpSpPr>
      <xdr:grpSpPr bwMode="auto">
        <a:xfrm>
          <a:off x="5129698" y="41268520"/>
          <a:ext cx="1002264" cy="583164"/>
          <a:chOff x="719" y="343"/>
          <a:chExt cx="72" cy="51"/>
        </a:xfrm>
      </xdr:grpSpPr>
      <xdr:sp macro="" textlink="">
        <xdr:nvSpPr>
          <xdr:cNvPr id="42" name="Oval 75">
            <a:extLst>
              <a:ext uri="{FF2B5EF4-FFF2-40B4-BE49-F238E27FC236}">
                <a16:creationId xmlns:a16="http://schemas.microsoft.com/office/drawing/2014/main" id="{DD0FC94D-7CAB-4AA4-BA3E-3A3AB5CE1309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3" name="Line 76">
            <a:extLst>
              <a:ext uri="{FF2B5EF4-FFF2-40B4-BE49-F238E27FC236}">
                <a16:creationId xmlns:a16="http://schemas.microsoft.com/office/drawing/2014/main" id="{8BCE91B7-D65E-4E80-BD38-4AEF4D6655AC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</xdr:col>
      <xdr:colOff>275318</xdr:colOff>
      <xdr:row>173</xdr:row>
      <xdr:rowOff>84817</xdr:rowOff>
    </xdr:from>
    <xdr:to>
      <xdr:col>9</xdr:col>
      <xdr:colOff>612321</xdr:colOff>
      <xdr:row>208</xdr:row>
      <xdr:rowOff>136072</xdr:rowOff>
    </xdr:to>
    <xdr:grpSp>
      <xdr:nvGrpSpPr>
        <xdr:cNvPr id="133" name="Grupa 132">
          <a:extLst>
            <a:ext uri="{FF2B5EF4-FFF2-40B4-BE49-F238E27FC236}">
              <a16:creationId xmlns:a16="http://schemas.microsoft.com/office/drawing/2014/main" id="{45C19A6E-B76D-4B8E-9859-0DA4D9FD9DA2}"/>
            </a:ext>
          </a:extLst>
        </xdr:cNvPr>
        <xdr:cNvGrpSpPr/>
      </xdr:nvGrpSpPr>
      <xdr:grpSpPr>
        <a:xfrm>
          <a:off x="2024808" y="36104868"/>
          <a:ext cx="6265829" cy="6854826"/>
          <a:chOff x="1017814" y="33678586"/>
          <a:chExt cx="8538029" cy="7719785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33D998CA-C484-4F38-929F-324B69BEEAD4}"/>
              </a:ext>
            </a:extLst>
          </xdr:cNvPr>
          <xdr:cNvSpPr>
            <a:spLocks noChangeShapeType="1"/>
          </xdr:cNvSpPr>
        </xdr:nvSpPr>
        <xdr:spPr bwMode="auto">
          <a:xfrm>
            <a:off x="6774543" y="34853336"/>
            <a:ext cx="0" cy="3347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20">
            <a:extLst>
              <a:ext uri="{FF2B5EF4-FFF2-40B4-BE49-F238E27FC236}">
                <a16:creationId xmlns:a16="http://schemas.microsoft.com/office/drawing/2014/main" id="{CA9797FB-6DEC-4BC3-A5F9-7FDA98D7B221}"/>
              </a:ext>
            </a:extLst>
          </xdr:cNvPr>
          <xdr:cNvSpPr>
            <a:spLocks noChangeShapeType="1"/>
          </xdr:cNvSpPr>
        </xdr:nvSpPr>
        <xdr:spPr bwMode="auto">
          <a:xfrm>
            <a:off x="6774543" y="34064121"/>
            <a:ext cx="0" cy="25853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38" name="Group 71">
            <a:extLst>
              <a:ext uri="{FF2B5EF4-FFF2-40B4-BE49-F238E27FC236}">
                <a16:creationId xmlns:a16="http://schemas.microsoft.com/office/drawing/2014/main" id="{5F3BFD9D-E6A0-4FB2-8E99-DD9963FE56EE}"/>
              </a:ext>
            </a:extLst>
          </xdr:cNvPr>
          <xdr:cNvGrpSpPr>
            <a:grpSpLocks/>
          </xdr:cNvGrpSpPr>
        </xdr:nvGrpSpPr>
        <xdr:grpSpPr bwMode="auto">
          <a:xfrm>
            <a:off x="6434818" y="37554354"/>
            <a:ext cx="987878" cy="530678"/>
            <a:chOff x="719" y="343"/>
            <a:chExt cx="72" cy="51"/>
          </a:xfrm>
        </xdr:grpSpPr>
        <xdr:sp macro="" textlink="">
          <xdr:nvSpPr>
            <xdr:cNvPr id="39" name="Oval 72">
              <a:extLst>
                <a:ext uri="{FF2B5EF4-FFF2-40B4-BE49-F238E27FC236}">
                  <a16:creationId xmlns:a16="http://schemas.microsoft.com/office/drawing/2014/main" id="{F63B7131-C6C7-4AB3-81E3-8BE8810EBB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40" name="Line 73">
              <a:extLst>
                <a:ext uri="{FF2B5EF4-FFF2-40B4-BE49-F238E27FC236}">
                  <a16:creationId xmlns:a16="http://schemas.microsoft.com/office/drawing/2014/main" id="{B733214C-E714-4634-A208-656D2364660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53" name="Group 86">
            <a:extLst>
              <a:ext uri="{FF2B5EF4-FFF2-40B4-BE49-F238E27FC236}">
                <a16:creationId xmlns:a16="http://schemas.microsoft.com/office/drawing/2014/main" id="{1D098246-3ECE-4AF9-BDA6-4BB1B3D9A050}"/>
              </a:ext>
            </a:extLst>
          </xdr:cNvPr>
          <xdr:cNvGrpSpPr>
            <a:grpSpLocks/>
          </xdr:cNvGrpSpPr>
        </xdr:nvGrpSpPr>
        <xdr:grpSpPr bwMode="auto">
          <a:xfrm>
            <a:off x="4197804" y="39882536"/>
            <a:ext cx="1151164" cy="530678"/>
            <a:chOff x="719" y="343"/>
            <a:chExt cx="72" cy="51"/>
          </a:xfrm>
        </xdr:grpSpPr>
        <xdr:sp macro="" textlink="">
          <xdr:nvSpPr>
            <xdr:cNvPr id="54" name="Oval 87">
              <a:extLst>
                <a:ext uri="{FF2B5EF4-FFF2-40B4-BE49-F238E27FC236}">
                  <a16:creationId xmlns:a16="http://schemas.microsoft.com/office/drawing/2014/main" id="{374FC6E8-8CA8-4A42-B026-D22AE06FA0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55" name="Line 88">
              <a:extLst>
                <a:ext uri="{FF2B5EF4-FFF2-40B4-BE49-F238E27FC236}">
                  <a16:creationId xmlns:a16="http://schemas.microsoft.com/office/drawing/2014/main" id="{1E37BD7A-2ECD-4317-8AEE-C88A935A4E2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131" name="Grupa 130">
            <a:extLst>
              <a:ext uri="{FF2B5EF4-FFF2-40B4-BE49-F238E27FC236}">
                <a16:creationId xmlns:a16="http://schemas.microsoft.com/office/drawing/2014/main" id="{8398C8D4-B2FC-41EF-87ED-A38A4BF2502E}"/>
              </a:ext>
            </a:extLst>
          </xdr:cNvPr>
          <xdr:cNvGrpSpPr/>
        </xdr:nvGrpSpPr>
        <xdr:grpSpPr>
          <a:xfrm>
            <a:off x="1017814" y="33681761"/>
            <a:ext cx="8541204" cy="7716610"/>
            <a:chOff x="1014413" y="33884394"/>
            <a:chExt cx="8519318" cy="7794625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BBDF4BE0-C923-41DE-96CF-234313A3957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67425" y="33884394"/>
              <a:ext cx="1488281" cy="37623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START</a:t>
              </a:r>
            </a:p>
          </xdr:txBody>
        </xdr:sp>
        <xdr:sp macro="" textlink="">
          <xdr:nvSpPr>
            <xdr:cNvPr id="4" name="AutoShape 14">
              <a:extLst>
                <a:ext uri="{FF2B5EF4-FFF2-40B4-BE49-F238E27FC236}">
                  <a16:creationId xmlns:a16="http://schemas.microsoft.com/office/drawing/2014/main" id="{DAAC788B-918D-4564-B3A7-D272443BB21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91138" y="34573369"/>
              <a:ext cx="2942431" cy="452437"/>
            </a:xfrm>
            <a:prstGeom prst="parallelogram">
              <a:avLst>
                <a:gd name="adj" fmla="val 124432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Wczytaj N</a:t>
              </a:r>
            </a:p>
          </xdr:txBody>
        </xdr:sp>
        <xdr:grpSp>
          <xdr:nvGrpSpPr>
            <xdr:cNvPr id="11" name="Group 51">
              <a:extLst>
                <a:ext uri="{FF2B5EF4-FFF2-40B4-BE49-F238E27FC236}">
                  <a16:creationId xmlns:a16="http://schemas.microsoft.com/office/drawing/2014/main" id="{EEE31CE8-8AA3-42CB-9BFA-BCC8959F7D6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800725" y="35409188"/>
              <a:ext cx="3736181" cy="1176337"/>
              <a:chOff x="560" y="228"/>
              <a:chExt cx="277" cy="113"/>
            </a:xfrm>
          </xdr:grpSpPr>
          <xdr:sp macro="" textlink="">
            <xdr:nvSpPr>
              <xdr:cNvPr id="12" name="Text Box 9">
                <a:extLst>
                  <a:ext uri="{FF2B5EF4-FFF2-40B4-BE49-F238E27FC236}">
                    <a16:creationId xmlns:a16="http://schemas.microsoft.com/office/drawing/2014/main" id="{51756021-E096-400A-835B-6EAFDF81CBF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60" y="239"/>
                <a:ext cx="36" cy="2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Nie</a:t>
                </a:r>
              </a:p>
            </xdr:txBody>
          </xdr:sp>
          <xdr:sp macro="" textlink="">
            <xdr:nvSpPr>
              <xdr:cNvPr id="13" name="AutoShape 3">
                <a:extLst>
                  <a:ext uri="{FF2B5EF4-FFF2-40B4-BE49-F238E27FC236}">
                    <a16:creationId xmlns:a16="http://schemas.microsoft.com/office/drawing/2014/main" id="{F346803F-A499-47A5-B7A2-0C55477690E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0" y="228"/>
                <a:ext cx="105" cy="59"/>
              </a:xfrm>
              <a:prstGeom prst="flowChartDecision">
                <a:avLst/>
              </a:prstGeom>
              <a:solidFill>
                <a:srgbClr xmlns:mc="http://schemas.openxmlformats.org/markup-compatibility/2006" xmlns:a14="http://schemas.microsoft.com/office/drawing/2010/main" val="CCFFCC" mc:Ignorable="a14" a14:legacySpreadsheetColorIndex="42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N&gt;500</a:t>
                </a:r>
              </a:p>
            </xdr:txBody>
          </xdr:sp>
          <xdr:sp macro="" textlink="">
            <xdr:nvSpPr>
              <xdr:cNvPr id="14" name="AutoShape 10">
                <a:extLst>
                  <a:ext uri="{FF2B5EF4-FFF2-40B4-BE49-F238E27FC236}">
                    <a16:creationId xmlns:a16="http://schemas.microsoft.com/office/drawing/2014/main" id="{77523E1B-E3AA-4AA4-AA24-86B4D880424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3" y="296"/>
                <a:ext cx="204" cy="45"/>
              </a:xfrm>
              <a:prstGeom prst="parallelogram">
                <a:avLst>
                  <a:gd name="adj" fmla="val 113333"/>
                </a:avLst>
              </a:prstGeom>
              <a:solidFill>
                <a:srgbClr xmlns:mc="http://schemas.openxmlformats.org/markup-compatibility/2006" xmlns:a14="http://schemas.microsoft.com/office/drawing/2010/main" val="FFCC99" mc:Ignorable="a14" a14:legacySpreadsheetColorIndex="47"/>
              </a:solidFill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Pisz "Duże"</a:t>
                </a:r>
              </a:p>
            </xdr:txBody>
          </xdr:sp>
          <xdr:sp macro="" textlink="">
            <xdr:nvSpPr>
              <xdr:cNvPr id="15" name="Text Box 12">
                <a:extLst>
                  <a:ext uri="{FF2B5EF4-FFF2-40B4-BE49-F238E27FC236}">
                    <a16:creationId xmlns:a16="http://schemas.microsoft.com/office/drawing/2014/main" id="{FA139874-7849-40F4-921F-48628C5F033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94" y="238"/>
                <a:ext cx="41" cy="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Tak</a:t>
                </a:r>
              </a:p>
            </xdr:txBody>
          </xdr:sp>
          <xdr:sp macro="" textlink="">
            <xdr:nvSpPr>
              <xdr:cNvPr id="16" name="Line 35">
                <a:extLst>
                  <a:ext uri="{FF2B5EF4-FFF2-40B4-BE49-F238E27FC236}">
                    <a16:creationId xmlns:a16="http://schemas.microsoft.com/office/drawing/2014/main" id="{BC5D4571-A61D-4BEE-8951-EC3D6ACD4B9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15" y="259"/>
                <a:ext cx="0" cy="38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" name="Line 36">
                <a:extLst>
                  <a:ext uri="{FF2B5EF4-FFF2-40B4-BE49-F238E27FC236}">
                    <a16:creationId xmlns:a16="http://schemas.microsoft.com/office/drawing/2014/main" id="{225624CC-5420-4EBB-BEC6-8CE3463F05B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94" y="258"/>
                <a:ext cx="23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" name="Line 49">
                <a:extLst>
                  <a:ext uri="{FF2B5EF4-FFF2-40B4-BE49-F238E27FC236}">
                    <a16:creationId xmlns:a16="http://schemas.microsoft.com/office/drawing/2014/main" id="{3779B9DD-5E05-464B-B900-132DFD088B6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68" y="258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" name="Line 50">
                <a:extLst>
                  <a:ext uri="{FF2B5EF4-FFF2-40B4-BE49-F238E27FC236}">
                    <a16:creationId xmlns:a16="http://schemas.microsoft.com/office/drawing/2014/main" id="{412BB151-7375-4BC6-91C5-D40FFF071BD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68" y="258"/>
                <a:ext cx="0" cy="82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" name="Group 52">
              <a:extLst>
                <a:ext uri="{FF2B5EF4-FFF2-40B4-BE49-F238E27FC236}">
                  <a16:creationId xmlns:a16="http://schemas.microsoft.com/office/drawing/2014/main" id="{8B05499C-6E5F-4A41-8CF5-74D26A57F0F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852988" y="36582350"/>
              <a:ext cx="3494881" cy="1193006"/>
              <a:chOff x="560" y="228"/>
              <a:chExt cx="277" cy="113"/>
            </a:xfrm>
          </xdr:grpSpPr>
          <xdr:sp macro="" textlink="">
            <xdr:nvSpPr>
              <xdr:cNvPr id="21" name="Text Box 53">
                <a:extLst>
                  <a:ext uri="{FF2B5EF4-FFF2-40B4-BE49-F238E27FC236}">
                    <a16:creationId xmlns:a16="http://schemas.microsoft.com/office/drawing/2014/main" id="{D37C3166-0B4C-4BA7-9F96-B371CF7DB68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60" y="239"/>
                <a:ext cx="36" cy="2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Nie</a:t>
                </a:r>
              </a:p>
            </xdr:txBody>
          </xdr:sp>
          <xdr:sp macro="" textlink="">
            <xdr:nvSpPr>
              <xdr:cNvPr id="22" name="AutoShape 54">
                <a:extLst>
                  <a:ext uri="{FF2B5EF4-FFF2-40B4-BE49-F238E27FC236}">
                    <a16:creationId xmlns:a16="http://schemas.microsoft.com/office/drawing/2014/main" id="{A205CC79-CC7F-4000-98CE-DF60A008D68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0" y="228"/>
                <a:ext cx="105" cy="59"/>
              </a:xfrm>
              <a:prstGeom prst="flowChartDecision">
                <a:avLst/>
              </a:prstGeom>
              <a:solidFill>
                <a:srgbClr xmlns:mc="http://schemas.openxmlformats.org/markup-compatibility/2006" xmlns:a14="http://schemas.microsoft.com/office/drawing/2010/main" val="CCFFCC" mc:Ignorable="a14" a14:legacySpreadsheetColorIndex="42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N&gt;50</a:t>
                </a:r>
              </a:p>
            </xdr:txBody>
          </xdr:sp>
          <xdr:sp macro="" textlink="">
            <xdr:nvSpPr>
              <xdr:cNvPr id="23" name="AutoShape 55">
                <a:extLst>
                  <a:ext uri="{FF2B5EF4-FFF2-40B4-BE49-F238E27FC236}">
                    <a16:creationId xmlns:a16="http://schemas.microsoft.com/office/drawing/2014/main" id="{CE576D27-5444-4EF6-82A4-EE501AA03EB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3" y="296"/>
                <a:ext cx="204" cy="45"/>
              </a:xfrm>
              <a:prstGeom prst="parallelogram">
                <a:avLst>
                  <a:gd name="adj" fmla="val 113333"/>
                </a:avLst>
              </a:prstGeom>
              <a:solidFill>
                <a:srgbClr xmlns:mc="http://schemas.openxmlformats.org/markup-compatibility/2006" xmlns:a14="http://schemas.microsoft.com/office/drawing/2010/main" val="FFCC99" mc:Ignorable="a14" a14:legacySpreadsheetColorIndex="47"/>
              </a:solidFill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Pisz "dodatnie"</a:t>
                </a:r>
              </a:p>
            </xdr:txBody>
          </xdr:sp>
          <xdr:sp macro="" textlink="">
            <xdr:nvSpPr>
              <xdr:cNvPr id="24" name="Text Box 56">
                <a:extLst>
                  <a:ext uri="{FF2B5EF4-FFF2-40B4-BE49-F238E27FC236}">
                    <a16:creationId xmlns:a16="http://schemas.microsoft.com/office/drawing/2014/main" id="{2A84E656-C826-4FEB-A2B0-768E2574CDE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94" y="238"/>
                <a:ext cx="41" cy="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Tak</a:t>
                </a:r>
              </a:p>
            </xdr:txBody>
          </xdr:sp>
          <xdr:sp macro="" textlink="">
            <xdr:nvSpPr>
              <xdr:cNvPr id="25" name="Line 57">
                <a:extLst>
                  <a:ext uri="{FF2B5EF4-FFF2-40B4-BE49-F238E27FC236}">
                    <a16:creationId xmlns:a16="http://schemas.microsoft.com/office/drawing/2014/main" id="{BCC27B6D-0451-4C06-8091-26B594C32CB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15" y="259"/>
                <a:ext cx="0" cy="38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58">
                <a:extLst>
                  <a:ext uri="{FF2B5EF4-FFF2-40B4-BE49-F238E27FC236}">
                    <a16:creationId xmlns:a16="http://schemas.microsoft.com/office/drawing/2014/main" id="{F73930CB-D736-496F-B4F5-2354E309F83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94" y="258"/>
                <a:ext cx="23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59">
                <a:extLst>
                  <a:ext uri="{FF2B5EF4-FFF2-40B4-BE49-F238E27FC236}">
                    <a16:creationId xmlns:a16="http://schemas.microsoft.com/office/drawing/2014/main" id="{D2562B78-DAD1-407B-B75C-5F57610A5E3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68" y="258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60">
                <a:extLst>
                  <a:ext uri="{FF2B5EF4-FFF2-40B4-BE49-F238E27FC236}">
                    <a16:creationId xmlns:a16="http://schemas.microsoft.com/office/drawing/2014/main" id="{BBB982DA-D38E-4818-A656-A0085E632ED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68" y="258"/>
                <a:ext cx="0" cy="82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" name="Group 61">
              <a:extLst>
                <a:ext uri="{FF2B5EF4-FFF2-40B4-BE49-F238E27FC236}">
                  <a16:creationId xmlns:a16="http://schemas.microsoft.com/office/drawing/2014/main" id="{739731EB-44C5-4033-BDA1-A9C1B1626C2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667125" y="37759481"/>
              <a:ext cx="3783806" cy="1176338"/>
              <a:chOff x="560" y="228"/>
              <a:chExt cx="277" cy="113"/>
            </a:xfrm>
          </xdr:grpSpPr>
          <xdr:sp macro="" textlink="">
            <xdr:nvSpPr>
              <xdr:cNvPr id="30" name="Text Box 62">
                <a:extLst>
                  <a:ext uri="{FF2B5EF4-FFF2-40B4-BE49-F238E27FC236}">
                    <a16:creationId xmlns:a16="http://schemas.microsoft.com/office/drawing/2014/main" id="{A68A1120-A14B-4435-9EFD-CA2D00A7E6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60" y="239"/>
                <a:ext cx="36" cy="2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Nie</a:t>
                </a:r>
              </a:p>
            </xdr:txBody>
          </xdr:sp>
          <xdr:sp macro="" textlink="">
            <xdr:nvSpPr>
              <xdr:cNvPr id="31" name="AutoShape 63">
                <a:extLst>
                  <a:ext uri="{FF2B5EF4-FFF2-40B4-BE49-F238E27FC236}">
                    <a16:creationId xmlns:a16="http://schemas.microsoft.com/office/drawing/2014/main" id="{9E6F4BB6-6D9E-4EFF-AA60-1197131D964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0" y="228"/>
                <a:ext cx="105" cy="59"/>
              </a:xfrm>
              <a:prstGeom prst="flowChartDecision">
                <a:avLst/>
              </a:prstGeom>
              <a:solidFill>
                <a:srgbClr xmlns:mc="http://schemas.openxmlformats.org/markup-compatibility/2006" xmlns:a14="http://schemas.microsoft.com/office/drawing/2010/main" val="CCFFCC" mc:Ignorable="a14" a14:legacySpreadsheetColorIndex="42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N&gt;=0</a:t>
                </a:r>
              </a:p>
            </xdr:txBody>
          </xdr:sp>
          <xdr:sp macro="" textlink="">
            <xdr:nvSpPr>
              <xdr:cNvPr id="32" name="AutoShape 64">
                <a:extLst>
                  <a:ext uri="{FF2B5EF4-FFF2-40B4-BE49-F238E27FC236}">
                    <a16:creationId xmlns:a16="http://schemas.microsoft.com/office/drawing/2014/main" id="{2979B6DE-D056-4B5B-84FD-421D24631B4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3" y="296"/>
                <a:ext cx="204" cy="45"/>
              </a:xfrm>
              <a:prstGeom prst="parallelogram">
                <a:avLst>
                  <a:gd name="adj" fmla="val 113333"/>
                </a:avLst>
              </a:prstGeom>
              <a:solidFill>
                <a:srgbClr xmlns:mc="http://schemas.openxmlformats.org/markup-compatibility/2006" xmlns:a14="http://schemas.microsoft.com/office/drawing/2010/main" val="FFCC99" mc:Ignorable="a14" a14:legacySpreadsheetColorIndex="47"/>
              </a:solidFill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Pisz "do 50 i ZERO"</a:t>
                </a:r>
              </a:p>
            </xdr:txBody>
          </xdr:sp>
          <xdr:sp macro="" textlink="">
            <xdr:nvSpPr>
              <xdr:cNvPr id="33" name="Text Box 65">
                <a:extLst>
                  <a:ext uri="{FF2B5EF4-FFF2-40B4-BE49-F238E27FC236}">
                    <a16:creationId xmlns:a16="http://schemas.microsoft.com/office/drawing/2014/main" id="{FBED4C44-0508-4798-90E5-24055977F4C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94" y="238"/>
                <a:ext cx="41" cy="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Tak</a:t>
                </a:r>
              </a:p>
            </xdr:txBody>
          </xdr:sp>
          <xdr:sp macro="" textlink="">
            <xdr:nvSpPr>
              <xdr:cNvPr id="34" name="Line 66">
                <a:extLst>
                  <a:ext uri="{FF2B5EF4-FFF2-40B4-BE49-F238E27FC236}">
                    <a16:creationId xmlns:a16="http://schemas.microsoft.com/office/drawing/2014/main" id="{D2E2E2DC-ADDA-487E-BD46-9BCF11107C4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15" y="259"/>
                <a:ext cx="0" cy="38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" name="Line 67">
                <a:extLst>
                  <a:ext uri="{FF2B5EF4-FFF2-40B4-BE49-F238E27FC236}">
                    <a16:creationId xmlns:a16="http://schemas.microsoft.com/office/drawing/2014/main" id="{8EA8EF44-53D3-4E3A-8E33-D894870623F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94" y="258"/>
                <a:ext cx="23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" name="Line 68">
                <a:extLst>
                  <a:ext uri="{FF2B5EF4-FFF2-40B4-BE49-F238E27FC236}">
                    <a16:creationId xmlns:a16="http://schemas.microsoft.com/office/drawing/2014/main" id="{5424669A-6E4B-4819-AB48-C2CF260036C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68" y="258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" name="Line 69">
                <a:extLst>
                  <a:ext uri="{FF2B5EF4-FFF2-40B4-BE49-F238E27FC236}">
                    <a16:creationId xmlns:a16="http://schemas.microsoft.com/office/drawing/2014/main" id="{E2175410-6393-49DA-9C04-65AEBDAB3A1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68" y="258"/>
                <a:ext cx="0" cy="82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" name="Group 77">
              <a:extLst>
                <a:ext uri="{FF2B5EF4-FFF2-40B4-BE49-F238E27FC236}">
                  <a16:creationId xmlns:a16="http://schemas.microsoft.com/office/drawing/2014/main" id="{2CF908BB-FF01-49F5-88F8-8F70612B17B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326481" y="38945344"/>
              <a:ext cx="4114800" cy="1193006"/>
              <a:chOff x="560" y="228"/>
              <a:chExt cx="277" cy="113"/>
            </a:xfrm>
          </xdr:grpSpPr>
          <xdr:sp macro="" textlink="">
            <xdr:nvSpPr>
              <xdr:cNvPr id="45" name="Text Box 78">
                <a:extLst>
                  <a:ext uri="{FF2B5EF4-FFF2-40B4-BE49-F238E27FC236}">
                    <a16:creationId xmlns:a16="http://schemas.microsoft.com/office/drawing/2014/main" id="{C17C7A5D-A516-4ABC-B1A4-A8340C52261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60" y="239"/>
                <a:ext cx="36" cy="24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Nie</a:t>
                </a:r>
              </a:p>
            </xdr:txBody>
          </xdr:sp>
          <xdr:sp macro="" textlink="">
            <xdr:nvSpPr>
              <xdr:cNvPr id="46" name="AutoShape 79">
                <a:extLst>
                  <a:ext uri="{FF2B5EF4-FFF2-40B4-BE49-F238E27FC236}">
                    <a16:creationId xmlns:a16="http://schemas.microsoft.com/office/drawing/2014/main" id="{593A2F2A-F857-4EAA-BCF4-898D505BD4C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90" y="228"/>
                <a:ext cx="105" cy="59"/>
              </a:xfrm>
              <a:prstGeom prst="flowChartDecision">
                <a:avLst/>
              </a:prstGeom>
              <a:solidFill>
                <a:srgbClr xmlns:mc="http://schemas.openxmlformats.org/markup-compatibility/2006" xmlns:a14="http://schemas.microsoft.com/office/drawing/2010/main" val="CCFFCC" mc:Ignorable="a14" a14:legacySpreadsheetColorIndex="42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N&gt; -97</a:t>
                </a:r>
              </a:p>
            </xdr:txBody>
          </xdr:sp>
          <xdr:sp macro="" textlink="">
            <xdr:nvSpPr>
              <xdr:cNvPr id="47" name="AutoShape 80">
                <a:extLst>
                  <a:ext uri="{FF2B5EF4-FFF2-40B4-BE49-F238E27FC236}">
                    <a16:creationId xmlns:a16="http://schemas.microsoft.com/office/drawing/2014/main" id="{B6FC1AFE-819E-4CDE-9979-0B8056C6E2E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3" y="296"/>
                <a:ext cx="204" cy="45"/>
              </a:xfrm>
              <a:prstGeom prst="parallelogram">
                <a:avLst>
                  <a:gd name="adj" fmla="val 113333"/>
                </a:avLst>
              </a:prstGeom>
              <a:solidFill>
                <a:srgbClr xmlns:mc="http://schemas.openxmlformats.org/markup-compatibility/2006" xmlns:a14="http://schemas.microsoft.com/office/drawing/2010/main" val="FFCC99" mc:Ignorable="a14" a14:legacySpreadsheetColorIndex="47"/>
              </a:solidFill>
              <a:ln w="9525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Pisz "ujemne"</a:t>
                </a:r>
              </a:p>
            </xdr:txBody>
          </xdr:sp>
          <xdr:sp macro="" textlink="">
            <xdr:nvSpPr>
              <xdr:cNvPr id="48" name="Text Box 81">
                <a:extLst>
                  <a:ext uri="{FF2B5EF4-FFF2-40B4-BE49-F238E27FC236}">
                    <a16:creationId xmlns:a16="http://schemas.microsoft.com/office/drawing/2014/main" id="{19BD8154-917C-4411-8EB4-8C6F26E8E19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94" y="238"/>
                <a:ext cx="41" cy="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0" anchor="t" upright="1"/>
              <a:lstStyle/>
              <a:p>
                <a:pPr algn="l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Tak</a:t>
                </a:r>
              </a:p>
            </xdr:txBody>
          </xdr:sp>
          <xdr:sp macro="" textlink="">
            <xdr:nvSpPr>
              <xdr:cNvPr id="49" name="Line 82">
                <a:extLst>
                  <a:ext uri="{FF2B5EF4-FFF2-40B4-BE49-F238E27FC236}">
                    <a16:creationId xmlns:a16="http://schemas.microsoft.com/office/drawing/2014/main" id="{D0DF24CA-1B4E-456F-8A9E-8FA6E81C1AA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15" y="259"/>
                <a:ext cx="0" cy="38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83">
                <a:extLst>
                  <a:ext uri="{FF2B5EF4-FFF2-40B4-BE49-F238E27FC236}">
                    <a16:creationId xmlns:a16="http://schemas.microsoft.com/office/drawing/2014/main" id="{78A1D93A-D025-467F-B220-0832626D56D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694" y="258"/>
                <a:ext cx="23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" name="Line 84">
                <a:extLst>
                  <a:ext uri="{FF2B5EF4-FFF2-40B4-BE49-F238E27FC236}">
                    <a16:creationId xmlns:a16="http://schemas.microsoft.com/office/drawing/2014/main" id="{D1309E5A-9A6F-4C98-809C-EB3D344CBA0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568" y="258"/>
                <a:ext cx="2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85">
                <a:extLst>
                  <a:ext uri="{FF2B5EF4-FFF2-40B4-BE49-F238E27FC236}">
                    <a16:creationId xmlns:a16="http://schemas.microsoft.com/office/drawing/2014/main" id="{C7C8042B-8031-41F6-9C0E-989BC15D156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568" y="258"/>
                <a:ext cx="0" cy="82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" name="Group 89">
              <a:extLst>
                <a:ext uri="{FF2B5EF4-FFF2-40B4-BE49-F238E27FC236}">
                  <a16:creationId xmlns:a16="http://schemas.microsoft.com/office/drawing/2014/main" id="{D361EC0D-119E-43CC-85C5-AD7D8C5ACC3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859756" y="40636031"/>
              <a:ext cx="1004888" cy="1042988"/>
              <a:chOff x="719" y="343"/>
              <a:chExt cx="72" cy="51"/>
            </a:xfrm>
          </xdr:grpSpPr>
          <xdr:sp macro="" textlink="">
            <xdr:nvSpPr>
              <xdr:cNvPr id="57" name="Oval 90">
                <a:extLst>
                  <a:ext uri="{FF2B5EF4-FFF2-40B4-BE49-F238E27FC236}">
                    <a16:creationId xmlns:a16="http://schemas.microsoft.com/office/drawing/2014/main" id="{DA51A97C-7CBD-4D25-9BF3-747233695E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9" y="366"/>
                <a:ext cx="72" cy="28"/>
              </a:xfrm>
              <a:prstGeom prst="ellipse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</xdr:spPr>
            <xdr:txBody>
              <a:bodyPr vertOverflow="clip" wrap="square" lIns="27432" tIns="22860" rIns="27432" bIns="0" anchor="t" upright="1"/>
              <a:lstStyle/>
              <a:p>
                <a:pPr algn="ctr" rtl="0">
                  <a:defRPr sz="1000"/>
                </a:pPr>
                <a:r>
                  <a:rPr lang="pl-PL" sz="1000" b="0" i="0" u="none" strike="noStrike" baseline="0">
                    <a:solidFill>
                      <a:srgbClr val="000000"/>
                    </a:solidFill>
                    <a:latin typeface="Arial CE"/>
                    <a:cs typeface="Arial CE"/>
                  </a:rPr>
                  <a:t>STOP</a:t>
                </a:r>
              </a:p>
            </xdr:txBody>
          </xdr:sp>
          <xdr:sp macro="" textlink="">
            <xdr:nvSpPr>
              <xdr:cNvPr id="58" name="Line 91">
                <a:extLst>
                  <a:ext uri="{FF2B5EF4-FFF2-40B4-BE49-F238E27FC236}">
                    <a16:creationId xmlns:a16="http://schemas.microsoft.com/office/drawing/2014/main" id="{D034A6FC-8A1E-46A9-9587-DD48F190FF3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54" y="343"/>
                <a:ext cx="0" cy="19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 type="triangl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sp macro="" textlink="">
          <xdr:nvSpPr>
            <xdr:cNvPr id="59" name="AutoShape 92">
              <a:extLst>
                <a:ext uri="{FF2B5EF4-FFF2-40B4-BE49-F238E27FC236}">
                  <a16:creationId xmlns:a16="http://schemas.microsoft.com/office/drawing/2014/main" id="{59127EA3-D2C5-481C-BD97-84E02F1C49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14413" y="40128825"/>
              <a:ext cx="2180431" cy="739775"/>
            </a:xfrm>
            <a:prstGeom prst="flowChartInputOutput">
              <a:avLst/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1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Pisz: "Bardzo UJEMNE"</a:t>
              </a:r>
            </a:p>
          </xdr:txBody>
        </xdr:sp>
      </xdr:grpSp>
    </xdr:grpSp>
    <xdr:clientData/>
  </xdr:twoCellAnchor>
  <xdr:twoCellAnchor>
    <xdr:from>
      <xdr:col>2</xdr:col>
      <xdr:colOff>361951</xdr:colOff>
      <xdr:row>234</xdr:row>
      <xdr:rowOff>130968</xdr:rowOff>
    </xdr:from>
    <xdr:to>
      <xdr:col>10</xdr:col>
      <xdr:colOff>435428</xdr:colOff>
      <xdr:row>269</xdr:row>
      <xdr:rowOff>103981</xdr:rowOff>
    </xdr:to>
    <xdr:grpSp>
      <xdr:nvGrpSpPr>
        <xdr:cNvPr id="132" name="Grupa 131">
          <a:extLst>
            <a:ext uri="{FF2B5EF4-FFF2-40B4-BE49-F238E27FC236}">
              <a16:creationId xmlns:a16="http://schemas.microsoft.com/office/drawing/2014/main" id="{72D9CA41-8971-4EE3-9BAB-41C404D226D9}"/>
            </a:ext>
          </a:extLst>
        </xdr:cNvPr>
        <xdr:cNvGrpSpPr/>
      </xdr:nvGrpSpPr>
      <xdr:grpSpPr>
        <a:xfrm>
          <a:off x="2111441" y="48203060"/>
          <a:ext cx="7032558" cy="6776584"/>
          <a:chOff x="2183606" y="43385581"/>
          <a:chExt cx="8482013" cy="8393907"/>
        </a:xfrm>
      </xdr:grpSpPr>
      <xdr:sp macro="" textlink="">
        <xdr:nvSpPr>
          <xdr:cNvPr id="60" name="Oval 1">
            <a:extLst>
              <a:ext uri="{FF2B5EF4-FFF2-40B4-BE49-F238E27FC236}">
                <a16:creationId xmlns:a16="http://schemas.microsoft.com/office/drawing/2014/main" id="{0B184396-09FB-4CD3-B2F2-201569F67B3B}"/>
              </a:ext>
            </a:extLst>
          </xdr:cNvPr>
          <xdr:cNvSpPr>
            <a:spLocks noChangeArrowheads="1"/>
          </xdr:cNvSpPr>
        </xdr:nvSpPr>
        <xdr:spPr bwMode="auto">
          <a:xfrm>
            <a:off x="4162425" y="43385581"/>
            <a:ext cx="1714500" cy="376238"/>
          </a:xfrm>
          <a:prstGeom prst="ellipse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START</a:t>
            </a:r>
          </a:p>
        </xdr:txBody>
      </xdr:sp>
      <xdr:sp macro="" textlink="">
        <xdr:nvSpPr>
          <xdr:cNvPr id="61" name="Line 2">
            <a:extLst>
              <a:ext uri="{FF2B5EF4-FFF2-40B4-BE49-F238E27FC236}">
                <a16:creationId xmlns:a16="http://schemas.microsoft.com/office/drawing/2014/main" id="{59645BDB-F22D-41E4-8347-69C464239A6B}"/>
              </a:ext>
            </a:extLst>
          </xdr:cNvPr>
          <xdr:cNvSpPr>
            <a:spLocks noChangeShapeType="1"/>
          </xdr:cNvSpPr>
        </xdr:nvSpPr>
        <xdr:spPr bwMode="auto">
          <a:xfrm>
            <a:off x="5145088" y="44572238"/>
            <a:ext cx="0" cy="3381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" name="AutoShape 3">
            <a:extLst>
              <a:ext uri="{FF2B5EF4-FFF2-40B4-BE49-F238E27FC236}">
                <a16:creationId xmlns:a16="http://schemas.microsoft.com/office/drawing/2014/main" id="{6ADBB09C-9BBC-4B95-AC8A-5D1AF817147D}"/>
              </a:ext>
            </a:extLst>
          </xdr:cNvPr>
          <xdr:cNvSpPr>
            <a:spLocks noChangeArrowheads="1"/>
          </xdr:cNvSpPr>
        </xdr:nvSpPr>
        <xdr:spPr bwMode="auto">
          <a:xfrm>
            <a:off x="3302794" y="44074556"/>
            <a:ext cx="3240087" cy="452438"/>
          </a:xfrm>
          <a:prstGeom prst="parallelogram">
            <a:avLst>
              <a:gd name="adj" fmla="val 124432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Wczytaj N</a:t>
            </a:r>
          </a:p>
        </xdr:txBody>
      </xdr:sp>
      <xdr:grpSp>
        <xdr:nvGrpSpPr>
          <xdr:cNvPr id="63" name="Group 4">
            <a:extLst>
              <a:ext uri="{FF2B5EF4-FFF2-40B4-BE49-F238E27FC236}">
                <a16:creationId xmlns:a16="http://schemas.microsoft.com/office/drawing/2014/main" id="{E6AA4DE4-5621-4266-9D65-B2E9C6435C93}"/>
              </a:ext>
            </a:extLst>
          </xdr:cNvPr>
          <xdr:cNvGrpSpPr>
            <a:grpSpLocks/>
          </xdr:cNvGrpSpPr>
        </xdr:nvGrpSpPr>
        <xdr:grpSpPr bwMode="auto">
          <a:xfrm>
            <a:off x="3150394" y="46058138"/>
            <a:ext cx="992981" cy="535781"/>
            <a:chOff x="719" y="343"/>
            <a:chExt cx="72" cy="51"/>
          </a:xfrm>
        </xdr:grpSpPr>
        <xdr:sp macro="" textlink="">
          <xdr:nvSpPr>
            <xdr:cNvPr id="64" name="Oval 5">
              <a:extLst>
                <a:ext uri="{FF2B5EF4-FFF2-40B4-BE49-F238E27FC236}">
                  <a16:creationId xmlns:a16="http://schemas.microsoft.com/office/drawing/2014/main" id="{71378D08-C16A-4832-BBD1-DC09123E9C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65" name="Line 6">
              <a:extLst>
                <a:ext uri="{FF2B5EF4-FFF2-40B4-BE49-F238E27FC236}">
                  <a16:creationId xmlns:a16="http://schemas.microsoft.com/office/drawing/2014/main" id="{3ACB8835-C36A-4DE5-86F5-2964BC28CA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66" name="Line 7">
            <a:extLst>
              <a:ext uri="{FF2B5EF4-FFF2-40B4-BE49-F238E27FC236}">
                <a16:creationId xmlns:a16="http://schemas.microsoft.com/office/drawing/2014/main" id="{CBB98EE5-850C-44CD-A5D1-F520D87BC251}"/>
              </a:ext>
            </a:extLst>
          </xdr:cNvPr>
          <xdr:cNvSpPr>
            <a:spLocks noChangeShapeType="1"/>
          </xdr:cNvSpPr>
        </xdr:nvSpPr>
        <xdr:spPr bwMode="auto">
          <a:xfrm>
            <a:off x="5145088" y="43774519"/>
            <a:ext cx="0" cy="26193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67" name="Group 59">
            <a:extLst>
              <a:ext uri="{FF2B5EF4-FFF2-40B4-BE49-F238E27FC236}">
                <a16:creationId xmlns:a16="http://schemas.microsoft.com/office/drawing/2014/main" id="{B443F948-9652-4809-8342-D38C9A7AE66A}"/>
              </a:ext>
            </a:extLst>
          </xdr:cNvPr>
          <xdr:cNvGrpSpPr>
            <a:grpSpLocks/>
          </xdr:cNvGrpSpPr>
        </xdr:nvGrpSpPr>
        <xdr:grpSpPr bwMode="auto">
          <a:xfrm>
            <a:off x="2183606" y="44919900"/>
            <a:ext cx="4219575" cy="1157288"/>
            <a:chOff x="425" y="332"/>
            <a:chExt cx="288" cy="111"/>
          </a:xfrm>
        </xdr:grpSpPr>
        <xdr:sp macro="" textlink="">
          <xdr:nvSpPr>
            <xdr:cNvPr id="68" name="Text Box 11">
              <a:extLst>
                <a:ext uri="{FF2B5EF4-FFF2-40B4-BE49-F238E27FC236}">
                  <a16:creationId xmlns:a16="http://schemas.microsoft.com/office/drawing/2014/main" id="{6352AEB2-38C8-4D51-8DC1-CB835DF4795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8" y="343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69" name="AutoShape 12">
              <a:extLst>
                <a:ext uri="{FF2B5EF4-FFF2-40B4-BE49-F238E27FC236}">
                  <a16:creationId xmlns:a16="http://schemas.microsoft.com/office/drawing/2014/main" id="{A15A8C0E-ECCD-4B8C-ADE9-405F4DA2CC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8" y="332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9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 -600</a:t>
              </a:r>
            </a:p>
          </xdr:txBody>
        </xdr:sp>
        <xdr:sp macro="" textlink="">
          <xdr:nvSpPr>
            <xdr:cNvPr id="70" name="AutoShape 13">
              <a:extLst>
                <a:ext uri="{FF2B5EF4-FFF2-40B4-BE49-F238E27FC236}">
                  <a16:creationId xmlns:a16="http://schemas.microsoft.com/office/drawing/2014/main" id="{41FE2F07-03D6-420F-9357-53D199D138C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395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-N * 1000</a:t>
              </a:r>
            </a:p>
          </xdr:txBody>
        </xdr:sp>
        <xdr:sp macro="" textlink="">
          <xdr:nvSpPr>
            <xdr:cNvPr id="71" name="Text Box 14">
              <a:extLst>
                <a:ext uri="{FF2B5EF4-FFF2-40B4-BE49-F238E27FC236}">
                  <a16:creationId xmlns:a16="http://schemas.microsoft.com/office/drawing/2014/main" id="{A085F382-5F97-45CC-90CE-5EBA64F272E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2" y="342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72" name="Line 15">
              <a:extLst>
                <a:ext uri="{FF2B5EF4-FFF2-40B4-BE49-F238E27FC236}">
                  <a16:creationId xmlns:a16="http://schemas.microsoft.com/office/drawing/2014/main" id="{E59D30D2-C711-4300-81C2-C0DA0F48DAA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3" y="363"/>
              <a:ext cx="2" cy="8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" name="Line 16">
              <a:extLst>
                <a:ext uri="{FF2B5EF4-FFF2-40B4-BE49-F238E27FC236}">
                  <a16:creationId xmlns:a16="http://schemas.microsoft.com/office/drawing/2014/main" id="{CD1F9AFC-D55A-4DC3-A7AF-E09064475ED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72" y="362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" name="Line 17">
              <a:extLst>
                <a:ext uri="{FF2B5EF4-FFF2-40B4-BE49-F238E27FC236}">
                  <a16:creationId xmlns:a16="http://schemas.microsoft.com/office/drawing/2014/main" id="{038A1517-F520-41C4-8BBA-62FB1EB347F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46" y="362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" name="Line 18">
              <a:extLst>
                <a:ext uri="{FF2B5EF4-FFF2-40B4-BE49-F238E27FC236}">
                  <a16:creationId xmlns:a16="http://schemas.microsoft.com/office/drawing/2014/main" id="{D83CBB79-00B4-464A-8623-A9D16A1A68F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6" y="362"/>
              <a:ext cx="2" cy="3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" name="Group 37">
            <a:extLst>
              <a:ext uri="{FF2B5EF4-FFF2-40B4-BE49-F238E27FC236}">
                <a16:creationId xmlns:a16="http://schemas.microsoft.com/office/drawing/2014/main" id="{60D5E5B2-0990-41D4-A650-A2D70D270AE4}"/>
              </a:ext>
            </a:extLst>
          </xdr:cNvPr>
          <xdr:cNvGrpSpPr>
            <a:grpSpLocks/>
          </xdr:cNvGrpSpPr>
        </xdr:nvGrpSpPr>
        <xdr:grpSpPr bwMode="auto">
          <a:xfrm>
            <a:off x="3952875" y="47232094"/>
            <a:ext cx="1147763" cy="535781"/>
            <a:chOff x="719" y="343"/>
            <a:chExt cx="72" cy="51"/>
          </a:xfrm>
        </xdr:grpSpPr>
        <xdr:sp macro="" textlink="">
          <xdr:nvSpPr>
            <xdr:cNvPr id="77" name="Oval 38">
              <a:extLst>
                <a:ext uri="{FF2B5EF4-FFF2-40B4-BE49-F238E27FC236}">
                  <a16:creationId xmlns:a16="http://schemas.microsoft.com/office/drawing/2014/main" id="{A83F3094-4A21-4FB7-AE4F-2E3185C3A40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78" name="Line 39">
              <a:extLst>
                <a:ext uri="{FF2B5EF4-FFF2-40B4-BE49-F238E27FC236}">
                  <a16:creationId xmlns:a16="http://schemas.microsoft.com/office/drawing/2014/main" id="{4912CF15-CCA3-4236-BCD5-5354E16FFF6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79" name="Group 40">
            <a:extLst>
              <a:ext uri="{FF2B5EF4-FFF2-40B4-BE49-F238E27FC236}">
                <a16:creationId xmlns:a16="http://schemas.microsoft.com/office/drawing/2014/main" id="{FA92E5F4-2D58-4FE0-B72E-5FB908474544}"/>
              </a:ext>
            </a:extLst>
          </xdr:cNvPr>
          <xdr:cNvGrpSpPr>
            <a:grpSpLocks/>
          </xdr:cNvGrpSpPr>
        </xdr:nvGrpSpPr>
        <xdr:grpSpPr bwMode="auto">
          <a:xfrm>
            <a:off x="5572125" y="48398906"/>
            <a:ext cx="850106" cy="535782"/>
            <a:chOff x="719" y="343"/>
            <a:chExt cx="72" cy="51"/>
          </a:xfrm>
        </xdr:grpSpPr>
        <xdr:sp macro="" textlink="">
          <xdr:nvSpPr>
            <xdr:cNvPr id="80" name="Oval 41">
              <a:extLst>
                <a:ext uri="{FF2B5EF4-FFF2-40B4-BE49-F238E27FC236}">
                  <a16:creationId xmlns:a16="http://schemas.microsoft.com/office/drawing/2014/main" id="{C5D8AB24-160C-4C11-AA4B-4A40E79C76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81" name="Line 42">
              <a:extLst>
                <a:ext uri="{FF2B5EF4-FFF2-40B4-BE49-F238E27FC236}">
                  <a16:creationId xmlns:a16="http://schemas.microsoft.com/office/drawing/2014/main" id="{5786D83A-EF94-4469-9DBD-97698C923A3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82" name="Group 52">
            <a:extLst>
              <a:ext uri="{FF2B5EF4-FFF2-40B4-BE49-F238E27FC236}">
                <a16:creationId xmlns:a16="http://schemas.microsoft.com/office/drawing/2014/main" id="{6DC64A6E-B93A-482D-A0E8-9A96FFA8DED8}"/>
              </a:ext>
            </a:extLst>
          </xdr:cNvPr>
          <xdr:cNvGrpSpPr>
            <a:grpSpLocks/>
          </xdr:cNvGrpSpPr>
        </xdr:nvGrpSpPr>
        <xdr:grpSpPr bwMode="auto">
          <a:xfrm>
            <a:off x="6115050" y="49553813"/>
            <a:ext cx="1145381" cy="535781"/>
            <a:chOff x="719" y="343"/>
            <a:chExt cx="72" cy="51"/>
          </a:xfrm>
        </xdr:grpSpPr>
        <xdr:sp macro="" textlink="">
          <xdr:nvSpPr>
            <xdr:cNvPr id="83" name="Oval 53">
              <a:extLst>
                <a:ext uri="{FF2B5EF4-FFF2-40B4-BE49-F238E27FC236}">
                  <a16:creationId xmlns:a16="http://schemas.microsoft.com/office/drawing/2014/main" id="{34160489-84F9-4C4D-8AEA-3CA445E30C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84" name="Line 54">
              <a:extLst>
                <a:ext uri="{FF2B5EF4-FFF2-40B4-BE49-F238E27FC236}">
                  <a16:creationId xmlns:a16="http://schemas.microsoft.com/office/drawing/2014/main" id="{42085FC0-6D33-49E4-9CF9-559E2CC79C9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85" name="Group 55">
            <a:extLst>
              <a:ext uri="{FF2B5EF4-FFF2-40B4-BE49-F238E27FC236}">
                <a16:creationId xmlns:a16="http://schemas.microsoft.com/office/drawing/2014/main" id="{B04F508B-FF1F-4731-BAD9-39B7238CF742}"/>
              </a:ext>
            </a:extLst>
          </xdr:cNvPr>
          <xdr:cNvGrpSpPr>
            <a:grpSpLocks/>
          </xdr:cNvGrpSpPr>
        </xdr:nvGrpSpPr>
        <xdr:grpSpPr bwMode="auto">
          <a:xfrm>
            <a:off x="7279481" y="50711100"/>
            <a:ext cx="862013" cy="535781"/>
            <a:chOff x="719" y="343"/>
            <a:chExt cx="72" cy="51"/>
          </a:xfrm>
        </xdr:grpSpPr>
        <xdr:sp macro="" textlink="">
          <xdr:nvSpPr>
            <xdr:cNvPr id="86" name="Oval 56">
              <a:extLst>
                <a:ext uri="{FF2B5EF4-FFF2-40B4-BE49-F238E27FC236}">
                  <a16:creationId xmlns:a16="http://schemas.microsoft.com/office/drawing/2014/main" id="{0425EDA2-85B0-43EF-82D5-C7FA05EB2E4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87" name="Line 57">
              <a:extLst>
                <a:ext uri="{FF2B5EF4-FFF2-40B4-BE49-F238E27FC236}">
                  <a16:creationId xmlns:a16="http://schemas.microsoft.com/office/drawing/2014/main" id="{364E99CE-3D6B-483C-BC2E-11FD7ABE7C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88" name="Group 60">
            <a:extLst>
              <a:ext uri="{FF2B5EF4-FFF2-40B4-BE49-F238E27FC236}">
                <a16:creationId xmlns:a16="http://schemas.microsoft.com/office/drawing/2014/main" id="{87DDD65B-EE83-4586-9DF5-6201C9AA3D9E}"/>
              </a:ext>
            </a:extLst>
          </xdr:cNvPr>
          <xdr:cNvGrpSpPr>
            <a:grpSpLocks/>
          </xdr:cNvGrpSpPr>
        </xdr:nvGrpSpPr>
        <xdr:grpSpPr bwMode="auto">
          <a:xfrm>
            <a:off x="3207544" y="46067663"/>
            <a:ext cx="4195762" cy="1173956"/>
            <a:chOff x="425" y="332"/>
            <a:chExt cx="288" cy="111"/>
          </a:xfrm>
        </xdr:grpSpPr>
        <xdr:sp macro="" textlink="">
          <xdr:nvSpPr>
            <xdr:cNvPr id="89" name="Text Box 61">
              <a:extLst>
                <a:ext uri="{FF2B5EF4-FFF2-40B4-BE49-F238E27FC236}">
                  <a16:creationId xmlns:a16="http://schemas.microsoft.com/office/drawing/2014/main" id="{69A3A943-B9C5-4FC1-B518-698B1FC52DA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8" y="343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90" name="AutoShape 62">
              <a:extLst>
                <a:ext uri="{FF2B5EF4-FFF2-40B4-BE49-F238E27FC236}">
                  <a16:creationId xmlns:a16="http://schemas.microsoft.com/office/drawing/2014/main" id="{C4F8CFF3-D1E1-46B7-990F-0FE39F5C3A0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8" y="332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9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 -60</a:t>
              </a:r>
            </a:p>
          </xdr:txBody>
        </xdr:sp>
        <xdr:sp macro="" textlink="">
          <xdr:nvSpPr>
            <xdr:cNvPr id="91" name="AutoShape 63">
              <a:extLst>
                <a:ext uri="{FF2B5EF4-FFF2-40B4-BE49-F238E27FC236}">
                  <a16:creationId xmlns:a16="http://schemas.microsoft.com/office/drawing/2014/main" id="{2A063E79-BC99-436A-A0ED-E8FC19C629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395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3N + 500</a:t>
              </a:r>
            </a:p>
          </xdr:txBody>
        </xdr:sp>
        <xdr:sp macro="" textlink="">
          <xdr:nvSpPr>
            <xdr:cNvPr id="92" name="Text Box 64">
              <a:extLst>
                <a:ext uri="{FF2B5EF4-FFF2-40B4-BE49-F238E27FC236}">
                  <a16:creationId xmlns:a16="http://schemas.microsoft.com/office/drawing/2014/main" id="{8D7EB681-B03D-4671-A409-AF20BF3A434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2" y="342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93" name="Line 65">
              <a:extLst>
                <a:ext uri="{FF2B5EF4-FFF2-40B4-BE49-F238E27FC236}">
                  <a16:creationId xmlns:a16="http://schemas.microsoft.com/office/drawing/2014/main" id="{DCA41D81-3BF8-48A0-A560-008F2F9CDBF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3" y="363"/>
              <a:ext cx="2" cy="8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66">
              <a:extLst>
                <a:ext uri="{FF2B5EF4-FFF2-40B4-BE49-F238E27FC236}">
                  <a16:creationId xmlns:a16="http://schemas.microsoft.com/office/drawing/2014/main" id="{728CD0D3-23F7-40F4-92BC-61AA90A41C1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72" y="362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67">
              <a:extLst>
                <a:ext uri="{FF2B5EF4-FFF2-40B4-BE49-F238E27FC236}">
                  <a16:creationId xmlns:a16="http://schemas.microsoft.com/office/drawing/2014/main" id="{6D923A38-638C-4765-B94A-ED97ECF0C462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46" y="362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68">
              <a:extLst>
                <a:ext uri="{FF2B5EF4-FFF2-40B4-BE49-F238E27FC236}">
                  <a16:creationId xmlns:a16="http://schemas.microsoft.com/office/drawing/2014/main" id="{E7298805-28F0-445B-BA82-CBB993A7C04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6" y="362"/>
              <a:ext cx="2" cy="3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" name="Group 69">
            <a:extLst>
              <a:ext uri="{FF2B5EF4-FFF2-40B4-BE49-F238E27FC236}">
                <a16:creationId xmlns:a16="http://schemas.microsoft.com/office/drawing/2014/main" id="{114D7999-B335-4704-99B2-079B99D800BA}"/>
              </a:ext>
            </a:extLst>
          </xdr:cNvPr>
          <xdr:cNvGrpSpPr>
            <a:grpSpLocks/>
          </xdr:cNvGrpSpPr>
        </xdr:nvGrpSpPr>
        <xdr:grpSpPr bwMode="auto">
          <a:xfrm>
            <a:off x="4948238" y="47232094"/>
            <a:ext cx="3221831" cy="1157287"/>
            <a:chOff x="425" y="332"/>
            <a:chExt cx="288" cy="111"/>
          </a:xfrm>
        </xdr:grpSpPr>
        <xdr:sp macro="" textlink="">
          <xdr:nvSpPr>
            <xdr:cNvPr id="98" name="Text Box 70">
              <a:extLst>
                <a:ext uri="{FF2B5EF4-FFF2-40B4-BE49-F238E27FC236}">
                  <a16:creationId xmlns:a16="http://schemas.microsoft.com/office/drawing/2014/main" id="{53B6508B-FE55-4253-B453-86E003B6FAF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8" y="343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99" name="AutoShape 71">
              <a:extLst>
                <a:ext uri="{FF2B5EF4-FFF2-40B4-BE49-F238E27FC236}">
                  <a16:creationId xmlns:a16="http://schemas.microsoft.com/office/drawing/2014/main" id="{7C27A425-C654-4DCB-96CE-AFF7CC91E0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8" y="332"/>
              <a:ext cx="106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9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N&gt;= 0</a:t>
              </a:r>
            </a:p>
          </xdr:txBody>
        </xdr:sp>
        <xdr:sp macro="" textlink="">
          <xdr:nvSpPr>
            <xdr:cNvPr id="100" name="AutoShape 72">
              <a:extLst>
                <a:ext uri="{FF2B5EF4-FFF2-40B4-BE49-F238E27FC236}">
                  <a16:creationId xmlns:a16="http://schemas.microsoft.com/office/drawing/2014/main" id="{A66115AE-2A56-44DC-9F48-C7073ECD874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395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"ujemne i zero"</a:t>
              </a:r>
            </a:p>
          </xdr:txBody>
        </xdr:sp>
        <xdr:sp macro="" textlink="">
          <xdr:nvSpPr>
            <xdr:cNvPr id="101" name="Text Box 73">
              <a:extLst>
                <a:ext uri="{FF2B5EF4-FFF2-40B4-BE49-F238E27FC236}">
                  <a16:creationId xmlns:a16="http://schemas.microsoft.com/office/drawing/2014/main" id="{8E76ABF1-8B7E-48EE-AD16-80D733365AD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2" y="342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102" name="Line 74">
              <a:extLst>
                <a:ext uri="{FF2B5EF4-FFF2-40B4-BE49-F238E27FC236}">
                  <a16:creationId xmlns:a16="http://schemas.microsoft.com/office/drawing/2014/main" id="{A4C06AC4-F5EF-4D38-925E-E5300F64AE5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3" y="363"/>
              <a:ext cx="2" cy="8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" name="Line 75">
              <a:extLst>
                <a:ext uri="{FF2B5EF4-FFF2-40B4-BE49-F238E27FC236}">
                  <a16:creationId xmlns:a16="http://schemas.microsoft.com/office/drawing/2014/main" id="{B6102F15-6250-4EFF-9913-E4A05A4FC98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72" y="362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" name="Line 76">
              <a:extLst>
                <a:ext uri="{FF2B5EF4-FFF2-40B4-BE49-F238E27FC236}">
                  <a16:creationId xmlns:a16="http://schemas.microsoft.com/office/drawing/2014/main" id="{CADF1BCE-0804-408A-B363-DFEC866CD0D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46" y="362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" name="Line 77">
              <a:extLst>
                <a:ext uri="{FF2B5EF4-FFF2-40B4-BE49-F238E27FC236}">
                  <a16:creationId xmlns:a16="http://schemas.microsoft.com/office/drawing/2014/main" id="{E9BF477D-9971-486F-8E6B-9B503A2EBD7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6" y="362"/>
              <a:ext cx="2" cy="3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" name="Group 78">
            <a:extLst>
              <a:ext uri="{FF2B5EF4-FFF2-40B4-BE49-F238E27FC236}">
                <a16:creationId xmlns:a16="http://schemas.microsoft.com/office/drawing/2014/main" id="{3B448856-CE4D-4511-A72C-8EE8A5944650}"/>
              </a:ext>
            </a:extLst>
          </xdr:cNvPr>
          <xdr:cNvGrpSpPr>
            <a:grpSpLocks/>
          </xdr:cNvGrpSpPr>
        </xdr:nvGrpSpPr>
        <xdr:grpSpPr bwMode="auto">
          <a:xfrm>
            <a:off x="5300663" y="48379856"/>
            <a:ext cx="4064793" cy="1173957"/>
            <a:chOff x="425" y="332"/>
            <a:chExt cx="288" cy="111"/>
          </a:xfrm>
        </xdr:grpSpPr>
        <xdr:sp macro="" textlink="">
          <xdr:nvSpPr>
            <xdr:cNvPr id="107" name="Text Box 79">
              <a:extLst>
                <a:ext uri="{FF2B5EF4-FFF2-40B4-BE49-F238E27FC236}">
                  <a16:creationId xmlns:a16="http://schemas.microsoft.com/office/drawing/2014/main" id="{B843AD6A-EE82-4AC9-A99D-E4B5703DACC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8" y="343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108" name="AutoShape 80">
              <a:extLst>
                <a:ext uri="{FF2B5EF4-FFF2-40B4-BE49-F238E27FC236}">
                  <a16:creationId xmlns:a16="http://schemas.microsoft.com/office/drawing/2014/main" id="{1FAB0D35-E7D9-4CD0-A202-0E54E12A6B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8" y="332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9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N&gt;9</a:t>
              </a:r>
            </a:p>
          </xdr:txBody>
        </xdr:sp>
        <xdr:sp macro="" textlink="">
          <xdr:nvSpPr>
            <xdr:cNvPr id="109" name="AutoShape 81">
              <a:extLst>
                <a:ext uri="{FF2B5EF4-FFF2-40B4-BE49-F238E27FC236}">
                  <a16:creationId xmlns:a16="http://schemas.microsoft.com/office/drawing/2014/main" id="{A84265CA-837B-42BB-B8B5-F51F4F2FE9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395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"cyfra"</a:t>
              </a:r>
            </a:p>
          </xdr:txBody>
        </xdr:sp>
        <xdr:sp macro="" textlink="">
          <xdr:nvSpPr>
            <xdr:cNvPr id="110" name="Text Box 82">
              <a:extLst>
                <a:ext uri="{FF2B5EF4-FFF2-40B4-BE49-F238E27FC236}">
                  <a16:creationId xmlns:a16="http://schemas.microsoft.com/office/drawing/2014/main" id="{BBFAD1B1-E547-4DE9-9AB4-A106D023EEE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2" y="342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111" name="Line 83">
              <a:extLst>
                <a:ext uri="{FF2B5EF4-FFF2-40B4-BE49-F238E27FC236}">
                  <a16:creationId xmlns:a16="http://schemas.microsoft.com/office/drawing/2014/main" id="{F85E579D-A65C-43C2-858E-4F6F30625ED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3" y="363"/>
              <a:ext cx="2" cy="8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" name="Line 84">
              <a:extLst>
                <a:ext uri="{FF2B5EF4-FFF2-40B4-BE49-F238E27FC236}">
                  <a16:creationId xmlns:a16="http://schemas.microsoft.com/office/drawing/2014/main" id="{EC29C9C1-8A75-43A3-8B08-53D751C463E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72" y="362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" name="Line 85">
              <a:extLst>
                <a:ext uri="{FF2B5EF4-FFF2-40B4-BE49-F238E27FC236}">
                  <a16:creationId xmlns:a16="http://schemas.microsoft.com/office/drawing/2014/main" id="{3ABBCD1F-4264-4A21-BCF6-9ED1CDEBBCF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46" y="362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" name="Line 86">
              <a:extLst>
                <a:ext uri="{FF2B5EF4-FFF2-40B4-BE49-F238E27FC236}">
                  <a16:creationId xmlns:a16="http://schemas.microsoft.com/office/drawing/2014/main" id="{4282EED9-C8A1-43D9-9112-6E93D08D3EA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6" y="362"/>
              <a:ext cx="2" cy="3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" name="Group 87">
            <a:extLst>
              <a:ext uri="{FF2B5EF4-FFF2-40B4-BE49-F238E27FC236}">
                <a16:creationId xmlns:a16="http://schemas.microsoft.com/office/drawing/2014/main" id="{DAC098DC-D4BF-431E-A751-E394D138B79E}"/>
              </a:ext>
            </a:extLst>
          </xdr:cNvPr>
          <xdr:cNvGrpSpPr>
            <a:grpSpLocks/>
          </xdr:cNvGrpSpPr>
        </xdr:nvGrpSpPr>
        <xdr:grpSpPr bwMode="auto">
          <a:xfrm>
            <a:off x="6374606" y="49527619"/>
            <a:ext cx="3674269" cy="1173956"/>
            <a:chOff x="425" y="332"/>
            <a:chExt cx="288" cy="111"/>
          </a:xfrm>
        </xdr:grpSpPr>
        <xdr:sp macro="" textlink="">
          <xdr:nvSpPr>
            <xdr:cNvPr id="116" name="Text Box 88">
              <a:extLst>
                <a:ext uri="{FF2B5EF4-FFF2-40B4-BE49-F238E27FC236}">
                  <a16:creationId xmlns:a16="http://schemas.microsoft.com/office/drawing/2014/main" id="{99373B53-F955-44AE-89FE-4EF92845D57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8" y="343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117" name="AutoShape 89">
              <a:extLst>
                <a:ext uri="{FF2B5EF4-FFF2-40B4-BE49-F238E27FC236}">
                  <a16:creationId xmlns:a16="http://schemas.microsoft.com/office/drawing/2014/main" id="{9CAC1828-0783-4168-BCE6-AC8A36EB1D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8" y="332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9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N&gt;= 500</a:t>
              </a:r>
            </a:p>
          </xdr:txBody>
        </xdr:sp>
        <xdr:sp macro="" textlink="">
          <xdr:nvSpPr>
            <xdr:cNvPr id="118" name="AutoShape 90">
              <a:extLst>
                <a:ext uri="{FF2B5EF4-FFF2-40B4-BE49-F238E27FC236}">
                  <a16:creationId xmlns:a16="http://schemas.microsoft.com/office/drawing/2014/main" id="{9A1D1F56-B62D-43F5-9271-95A8179A65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5" y="395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"dodatnie"</a:t>
              </a:r>
            </a:p>
          </xdr:txBody>
        </xdr:sp>
        <xdr:sp macro="" textlink="">
          <xdr:nvSpPr>
            <xdr:cNvPr id="119" name="Text Box 91">
              <a:extLst>
                <a:ext uri="{FF2B5EF4-FFF2-40B4-BE49-F238E27FC236}">
                  <a16:creationId xmlns:a16="http://schemas.microsoft.com/office/drawing/2014/main" id="{2C5FFF84-2E49-4233-88AF-83D2A48CDBB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2" y="342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120" name="Line 92">
              <a:extLst>
                <a:ext uri="{FF2B5EF4-FFF2-40B4-BE49-F238E27FC236}">
                  <a16:creationId xmlns:a16="http://schemas.microsoft.com/office/drawing/2014/main" id="{A032ECB4-B70F-4F5D-9BC0-B9D9B9EA14E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3" y="363"/>
              <a:ext cx="2" cy="8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" name="Line 93">
              <a:extLst>
                <a:ext uri="{FF2B5EF4-FFF2-40B4-BE49-F238E27FC236}">
                  <a16:creationId xmlns:a16="http://schemas.microsoft.com/office/drawing/2014/main" id="{6872BB9A-C2AA-4753-A5B3-08312247DE7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72" y="362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" name="Line 94">
              <a:extLst>
                <a:ext uri="{FF2B5EF4-FFF2-40B4-BE49-F238E27FC236}">
                  <a16:creationId xmlns:a16="http://schemas.microsoft.com/office/drawing/2014/main" id="{AB5DA5C5-F877-4A1B-85DE-582FFB94AEF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46" y="362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" name="Line 95">
              <a:extLst>
                <a:ext uri="{FF2B5EF4-FFF2-40B4-BE49-F238E27FC236}">
                  <a16:creationId xmlns:a16="http://schemas.microsoft.com/office/drawing/2014/main" id="{24D16A00-C1BC-472D-9962-980D582E156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6" y="362"/>
              <a:ext cx="2" cy="3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4" name="Group 96">
            <a:extLst>
              <a:ext uri="{FF2B5EF4-FFF2-40B4-BE49-F238E27FC236}">
                <a16:creationId xmlns:a16="http://schemas.microsoft.com/office/drawing/2014/main" id="{4BA2FDDB-D6ED-4D43-A545-CB1B35090216}"/>
              </a:ext>
            </a:extLst>
          </xdr:cNvPr>
          <xdr:cNvGrpSpPr>
            <a:grpSpLocks/>
          </xdr:cNvGrpSpPr>
        </xdr:nvGrpSpPr>
        <xdr:grpSpPr bwMode="auto">
          <a:xfrm>
            <a:off x="9508331" y="51246881"/>
            <a:ext cx="683419" cy="535782"/>
            <a:chOff x="719" y="343"/>
            <a:chExt cx="72" cy="51"/>
          </a:xfrm>
        </xdr:grpSpPr>
        <xdr:sp macro="" textlink="">
          <xdr:nvSpPr>
            <xdr:cNvPr id="125" name="Oval 97">
              <a:extLst>
                <a:ext uri="{FF2B5EF4-FFF2-40B4-BE49-F238E27FC236}">
                  <a16:creationId xmlns:a16="http://schemas.microsoft.com/office/drawing/2014/main" id="{29363C53-B2E9-4BDC-B804-2778DD1C1F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126" name="Line 98">
              <a:extLst>
                <a:ext uri="{FF2B5EF4-FFF2-40B4-BE49-F238E27FC236}">
                  <a16:creationId xmlns:a16="http://schemas.microsoft.com/office/drawing/2014/main" id="{4FD1A743-BDD7-4755-9AB5-9EB4E0E4BFD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127" name="AutoShape 99">
            <a:extLst>
              <a:ext uri="{FF2B5EF4-FFF2-40B4-BE49-F238E27FC236}">
                <a16:creationId xmlns:a16="http://schemas.microsoft.com/office/drawing/2014/main" id="{E29ACBCF-6756-4191-B157-36A88939B2DD}"/>
              </a:ext>
            </a:extLst>
          </xdr:cNvPr>
          <xdr:cNvSpPr>
            <a:spLocks noChangeArrowheads="1"/>
          </xdr:cNvSpPr>
        </xdr:nvSpPr>
        <xdr:spPr bwMode="auto">
          <a:xfrm>
            <a:off x="9133681" y="50720625"/>
            <a:ext cx="1531938" cy="516731"/>
          </a:xfrm>
          <a:prstGeom prst="flowChartInputOutpu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endPara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endParaRPr>
          </a:p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"OLBRZYMIE"</a:t>
            </a:r>
          </a:p>
        </xdr:txBody>
      </xdr:sp>
    </xdr:grpSp>
    <xdr:clientData/>
  </xdr:twoCellAnchor>
  <xdr:twoCellAnchor editAs="oneCell">
    <xdr:from>
      <xdr:col>0</xdr:col>
      <xdr:colOff>449262</xdr:colOff>
      <xdr:row>183</xdr:row>
      <xdr:rowOff>35718</xdr:rowOff>
    </xdr:from>
    <xdr:to>
      <xdr:col>3</xdr:col>
      <xdr:colOff>834072</xdr:colOff>
      <xdr:row>195</xdr:row>
      <xdr:rowOff>156528</xdr:rowOff>
    </xdr:to>
    <xdr:pic>
      <xdr:nvPicPr>
        <xdr:cNvPr id="129" name="Obraz 128" descr="Lądujący sokół">
          <a:extLst>
            <a:ext uri="{FF2B5EF4-FFF2-40B4-BE49-F238E27FC236}">
              <a16:creationId xmlns:a16="http://schemas.microsoft.com/office/drawing/2014/main" id="{4F343A27-4C37-44C0-A034-222B5DA33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62" y="35980687"/>
          <a:ext cx="3134519" cy="2270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597693</xdr:colOff>
      <xdr:row>51</xdr:row>
      <xdr:rowOff>9525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4BB4FC11-83DA-4304-8746-25A02A3DC33D}"/>
            </a:ext>
          </a:extLst>
        </xdr:cNvPr>
        <xdr:cNvGrpSpPr/>
      </xdr:nvGrpSpPr>
      <xdr:grpSpPr>
        <a:xfrm>
          <a:off x="609600" y="1524000"/>
          <a:ext cx="8522493" cy="8201025"/>
          <a:chOff x="1014413" y="33884394"/>
          <a:chExt cx="8519318" cy="7794625"/>
        </a:xfrm>
      </xdr:grpSpPr>
      <xdr:sp macro="" textlink="">
        <xdr:nvSpPr>
          <xdr:cNvPr id="3" name="Oval 1">
            <a:extLst>
              <a:ext uri="{FF2B5EF4-FFF2-40B4-BE49-F238E27FC236}">
                <a16:creationId xmlns:a16="http://schemas.microsoft.com/office/drawing/2014/main" id="{5BF6997D-9C24-4C3C-8648-521CF26A00E1}"/>
              </a:ext>
            </a:extLst>
          </xdr:cNvPr>
          <xdr:cNvSpPr>
            <a:spLocks noChangeArrowheads="1"/>
          </xdr:cNvSpPr>
        </xdr:nvSpPr>
        <xdr:spPr bwMode="auto">
          <a:xfrm>
            <a:off x="6067425" y="33884394"/>
            <a:ext cx="1488281" cy="37623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START</a:t>
            </a:r>
          </a:p>
        </xdr:txBody>
      </xdr:sp>
      <xdr:sp macro="" textlink="">
        <xdr:nvSpPr>
          <xdr:cNvPr id="4" name="AutoShape 14">
            <a:extLst>
              <a:ext uri="{FF2B5EF4-FFF2-40B4-BE49-F238E27FC236}">
                <a16:creationId xmlns:a16="http://schemas.microsoft.com/office/drawing/2014/main" id="{F15221E3-737D-4747-B36C-F6C83E6FB9E1}"/>
              </a:ext>
            </a:extLst>
          </xdr:cNvPr>
          <xdr:cNvSpPr>
            <a:spLocks noChangeArrowheads="1"/>
          </xdr:cNvSpPr>
        </xdr:nvSpPr>
        <xdr:spPr bwMode="auto">
          <a:xfrm>
            <a:off x="5291138" y="34573369"/>
            <a:ext cx="2942431" cy="452437"/>
          </a:xfrm>
          <a:prstGeom prst="parallelogram">
            <a:avLst>
              <a:gd name="adj" fmla="val 124432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Wczytaj N</a:t>
            </a:r>
          </a:p>
        </xdr:txBody>
      </xdr:sp>
      <xdr:grpSp>
        <xdr:nvGrpSpPr>
          <xdr:cNvPr id="5" name="Group 51">
            <a:extLst>
              <a:ext uri="{FF2B5EF4-FFF2-40B4-BE49-F238E27FC236}">
                <a16:creationId xmlns:a16="http://schemas.microsoft.com/office/drawing/2014/main" id="{5371EC42-C351-4113-A099-7074FC44C4AB}"/>
              </a:ext>
            </a:extLst>
          </xdr:cNvPr>
          <xdr:cNvGrpSpPr>
            <a:grpSpLocks/>
          </xdr:cNvGrpSpPr>
        </xdr:nvGrpSpPr>
        <xdr:grpSpPr bwMode="auto">
          <a:xfrm>
            <a:off x="5800725" y="35409188"/>
            <a:ext cx="3736181" cy="1176337"/>
            <a:chOff x="560" y="228"/>
            <a:chExt cx="277" cy="113"/>
          </a:xfrm>
        </xdr:grpSpPr>
        <xdr:sp macro="" textlink="">
          <xdr:nvSpPr>
            <xdr:cNvPr id="37" name="Text Box 9">
              <a:extLst>
                <a:ext uri="{FF2B5EF4-FFF2-40B4-BE49-F238E27FC236}">
                  <a16:creationId xmlns:a16="http://schemas.microsoft.com/office/drawing/2014/main" id="{009AA319-E18E-4F54-8A2B-7A814B472EA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60" y="239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38" name="AutoShape 3">
              <a:extLst>
                <a:ext uri="{FF2B5EF4-FFF2-40B4-BE49-F238E27FC236}">
                  <a16:creationId xmlns:a16="http://schemas.microsoft.com/office/drawing/2014/main" id="{2E2BE3E7-5167-4477-8800-11939ABBFB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" y="228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N&gt;500</a:t>
              </a:r>
            </a:p>
          </xdr:txBody>
        </xdr:sp>
        <xdr:sp macro="" textlink="">
          <xdr:nvSpPr>
            <xdr:cNvPr id="39" name="AutoShape 10">
              <a:extLst>
                <a:ext uri="{FF2B5EF4-FFF2-40B4-BE49-F238E27FC236}">
                  <a16:creationId xmlns:a16="http://schemas.microsoft.com/office/drawing/2014/main" id="{29735887-7FF0-42C4-A09A-83FD56E1A40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" y="296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Pisz "Duże"</a:t>
              </a:r>
            </a:p>
          </xdr:txBody>
        </xdr:sp>
        <xdr:sp macro="" textlink="">
          <xdr:nvSpPr>
            <xdr:cNvPr id="40" name="Text Box 12">
              <a:extLst>
                <a:ext uri="{FF2B5EF4-FFF2-40B4-BE49-F238E27FC236}">
                  <a16:creationId xmlns:a16="http://schemas.microsoft.com/office/drawing/2014/main" id="{7437823D-C65A-4046-B672-F0E1FDF4EDD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4" y="238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41" name="Line 35">
              <a:extLst>
                <a:ext uri="{FF2B5EF4-FFF2-40B4-BE49-F238E27FC236}">
                  <a16:creationId xmlns:a16="http://schemas.microsoft.com/office/drawing/2014/main" id="{CCCB9076-DB65-4129-BE93-27CE121733C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15" y="259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Line 36">
              <a:extLst>
                <a:ext uri="{FF2B5EF4-FFF2-40B4-BE49-F238E27FC236}">
                  <a16:creationId xmlns:a16="http://schemas.microsoft.com/office/drawing/2014/main" id="{9EDBF381-C40A-4FC5-B53A-AE153701E1C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4" y="258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" name="Line 49">
              <a:extLst>
                <a:ext uri="{FF2B5EF4-FFF2-40B4-BE49-F238E27FC236}">
                  <a16:creationId xmlns:a16="http://schemas.microsoft.com/office/drawing/2014/main" id="{2F644E7D-AE4B-44B2-8C51-440AD2D1127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68" y="258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" name="Line 50">
              <a:extLst>
                <a:ext uri="{FF2B5EF4-FFF2-40B4-BE49-F238E27FC236}">
                  <a16:creationId xmlns:a16="http://schemas.microsoft.com/office/drawing/2014/main" id="{75AA0A10-630F-406C-8369-CA7CD9F5475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8" y="258"/>
              <a:ext cx="0" cy="8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" name="Group 52">
            <a:extLst>
              <a:ext uri="{FF2B5EF4-FFF2-40B4-BE49-F238E27FC236}">
                <a16:creationId xmlns:a16="http://schemas.microsoft.com/office/drawing/2014/main" id="{D3B486A9-E1E7-4F24-AEBE-6564285851B0}"/>
              </a:ext>
            </a:extLst>
          </xdr:cNvPr>
          <xdr:cNvGrpSpPr>
            <a:grpSpLocks/>
          </xdr:cNvGrpSpPr>
        </xdr:nvGrpSpPr>
        <xdr:grpSpPr bwMode="auto">
          <a:xfrm>
            <a:off x="4852988" y="36582350"/>
            <a:ext cx="3494881" cy="1193006"/>
            <a:chOff x="560" y="228"/>
            <a:chExt cx="277" cy="113"/>
          </a:xfrm>
        </xdr:grpSpPr>
        <xdr:sp macro="" textlink="">
          <xdr:nvSpPr>
            <xdr:cNvPr id="29" name="Text Box 53">
              <a:extLst>
                <a:ext uri="{FF2B5EF4-FFF2-40B4-BE49-F238E27FC236}">
                  <a16:creationId xmlns:a16="http://schemas.microsoft.com/office/drawing/2014/main" id="{60073EF2-F7D7-41B7-9A08-954FB6CE540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60" y="239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30" name="AutoShape 54">
              <a:extLst>
                <a:ext uri="{FF2B5EF4-FFF2-40B4-BE49-F238E27FC236}">
                  <a16:creationId xmlns:a16="http://schemas.microsoft.com/office/drawing/2014/main" id="{336700DE-B61F-4314-8959-E19CCC82EEF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" y="228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N&gt;50</a:t>
              </a:r>
            </a:p>
          </xdr:txBody>
        </xdr:sp>
        <xdr:sp macro="" textlink="">
          <xdr:nvSpPr>
            <xdr:cNvPr id="31" name="AutoShape 55">
              <a:extLst>
                <a:ext uri="{FF2B5EF4-FFF2-40B4-BE49-F238E27FC236}">
                  <a16:creationId xmlns:a16="http://schemas.microsoft.com/office/drawing/2014/main" id="{F0AC9D40-C508-4DAD-917E-2AF245E86D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" y="296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Pisz "dodatnie"</a:t>
              </a:r>
            </a:p>
          </xdr:txBody>
        </xdr:sp>
        <xdr:sp macro="" textlink="">
          <xdr:nvSpPr>
            <xdr:cNvPr id="32" name="Text Box 56">
              <a:extLst>
                <a:ext uri="{FF2B5EF4-FFF2-40B4-BE49-F238E27FC236}">
                  <a16:creationId xmlns:a16="http://schemas.microsoft.com/office/drawing/2014/main" id="{3C9F61BB-65F3-4227-ACA6-611E5BF6BC5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4" y="238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33" name="Line 57">
              <a:extLst>
                <a:ext uri="{FF2B5EF4-FFF2-40B4-BE49-F238E27FC236}">
                  <a16:creationId xmlns:a16="http://schemas.microsoft.com/office/drawing/2014/main" id="{1130B98D-6EF5-4FD0-89AA-4761F6B7538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15" y="259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" name="Line 58">
              <a:extLst>
                <a:ext uri="{FF2B5EF4-FFF2-40B4-BE49-F238E27FC236}">
                  <a16:creationId xmlns:a16="http://schemas.microsoft.com/office/drawing/2014/main" id="{C6ED6A64-1F30-4F2A-AFA3-A15DD27409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4" y="258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" name="Line 59">
              <a:extLst>
                <a:ext uri="{FF2B5EF4-FFF2-40B4-BE49-F238E27FC236}">
                  <a16:creationId xmlns:a16="http://schemas.microsoft.com/office/drawing/2014/main" id="{911898D1-5B72-4918-B330-B400077376C5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68" y="258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Line 60">
              <a:extLst>
                <a:ext uri="{FF2B5EF4-FFF2-40B4-BE49-F238E27FC236}">
                  <a16:creationId xmlns:a16="http://schemas.microsoft.com/office/drawing/2014/main" id="{DC0F7A37-6618-48FA-8D0F-BBFD4B46138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8" y="258"/>
              <a:ext cx="0" cy="8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" name="Group 61">
            <a:extLst>
              <a:ext uri="{FF2B5EF4-FFF2-40B4-BE49-F238E27FC236}">
                <a16:creationId xmlns:a16="http://schemas.microsoft.com/office/drawing/2014/main" id="{6D4B98AB-F898-4955-A876-DE7B86DF5BBA}"/>
              </a:ext>
            </a:extLst>
          </xdr:cNvPr>
          <xdr:cNvGrpSpPr>
            <a:grpSpLocks/>
          </xdr:cNvGrpSpPr>
        </xdr:nvGrpSpPr>
        <xdr:grpSpPr bwMode="auto">
          <a:xfrm>
            <a:off x="3667125" y="37759481"/>
            <a:ext cx="3783806" cy="1176338"/>
            <a:chOff x="560" y="228"/>
            <a:chExt cx="277" cy="113"/>
          </a:xfrm>
        </xdr:grpSpPr>
        <xdr:sp macro="" textlink="">
          <xdr:nvSpPr>
            <xdr:cNvPr id="21" name="Text Box 62">
              <a:extLst>
                <a:ext uri="{FF2B5EF4-FFF2-40B4-BE49-F238E27FC236}">
                  <a16:creationId xmlns:a16="http://schemas.microsoft.com/office/drawing/2014/main" id="{A4633BEA-2D4A-492B-801F-298A0A75803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60" y="239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22" name="AutoShape 63">
              <a:extLst>
                <a:ext uri="{FF2B5EF4-FFF2-40B4-BE49-F238E27FC236}">
                  <a16:creationId xmlns:a16="http://schemas.microsoft.com/office/drawing/2014/main" id="{B77455F7-AA13-4A2A-A2F5-7925EF15669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" y="228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N&gt;=0</a:t>
              </a:r>
            </a:p>
          </xdr:txBody>
        </xdr:sp>
        <xdr:sp macro="" textlink="">
          <xdr:nvSpPr>
            <xdr:cNvPr id="23" name="AutoShape 64">
              <a:extLst>
                <a:ext uri="{FF2B5EF4-FFF2-40B4-BE49-F238E27FC236}">
                  <a16:creationId xmlns:a16="http://schemas.microsoft.com/office/drawing/2014/main" id="{10E14065-126F-49F4-B73F-8E68206339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" y="296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Pisz "do 50 i ZERO"</a:t>
              </a:r>
            </a:p>
          </xdr:txBody>
        </xdr:sp>
        <xdr:sp macro="" textlink="">
          <xdr:nvSpPr>
            <xdr:cNvPr id="24" name="Text Box 65">
              <a:extLst>
                <a:ext uri="{FF2B5EF4-FFF2-40B4-BE49-F238E27FC236}">
                  <a16:creationId xmlns:a16="http://schemas.microsoft.com/office/drawing/2014/main" id="{7F8A88FB-4B40-4630-9AB0-7C4B728FF78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4" y="238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25" name="Line 66">
              <a:extLst>
                <a:ext uri="{FF2B5EF4-FFF2-40B4-BE49-F238E27FC236}">
                  <a16:creationId xmlns:a16="http://schemas.microsoft.com/office/drawing/2014/main" id="{0314D7B4-CDF6-4CC7-89C3-277059D14C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15" y="259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67">
              <a:extLst>
                <a:ext uri="{FF2B5EF4-FFF2-40B4-BE49-F238E27FC236}">
                  <a16:creationId xmlns:a16="http://schemas.microsoft.com/office/drawing/2014/main" id="{A2C4DF4F-A1A8-4D3D-86E9-F4B4665CF65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4" y="258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68">
              <a:extLst>
                <a:ext uri="{FF2B5EF4-FFF2-40B4-BE49-F238E27FC236}">
                  <a16:creationId xmlns:a16="http://schemas.microsoft.com/office/drawing/2014/main" id="{BC640544-FA1E-4C9D-9696-CFA72527022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68" y="258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69">
              <a:extLst>
                <a:ext uri="{FF2B5EF4-FFF2-40B4-BE49-F238E27FC236}">
                  <a16:creationId xmlns:a16="http://schemas.microsoft.com/office/drawing/2014/main" id="{BD360D07-AC70-48C1-A833-1C268B64039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8" y="258"/>
              <a:ext cx="0" cy="8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" name="Group 77">
            <a:extLst>
              <a:ext uri="{FF2B5EF4-FFF2-40B4-BE49-F238E27FC236}">
                <a16:creationId xmlns:a16="http://schemas.microsoft.com/office/drawing/2014/main" id="{2B5C0411-3D30-47CA-ACAA-3407E2D99BC1}"/>
              </a:ext>
            </a:extLst>
          </xdr:cNvPr>
          <xdr:cNvGrpSpPr>
            <a:grpSpLocks/>
          </xdr:cNvGrpSpPr>
        </xdr:nvGrpSpPr>
        <xdr:grpSpPr bwMode="auto">
          <a:xfrm>
            <a:off x="2326481" y="38945344"/>
            <a:ext cx="4114800" cy="1193006"/>
            <a:chOff x="560" y="228"/>
            <a:chExt cx="277" cy="113"/>
          </a:xfrm>
        </xdr:grpSpPr>
        <xdr:sp macro="" textlink="">
          <xdr:nvSpPr>
            <xdr:cNvPr id="13" name="Text Box 78">
              <a:extLst>
                <a:ext uri="{FF2B5EF4-FFF2-40B4-BE49-F238E27FC236}">
                  <a16:creationId xmlns:a16="http://schemas.microsoft.com/office/drawing/2014/main" id="{6A0E47ED-0D96-4ABA-A5CE-8E884AD4347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60" y="239"/>
              <a:ext cx="36" cy="2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Nie</a:t>
              </a:r>
            </a:p>
          </xdr:txBody>
        </xdr:sp>
        <xdr:sp macro="" textlink="">
          <xdr:nvSpPr>
            <xdr:cNvPr id="14" name="AutoShape 79">
              <a:extLst>
                <a:ext uri="{FF2B5EF4-FFF2-40B4-BE49-F238E27FC236}">
                  <a16:creationId xmlns:a16="http://schemas.microsoft.com/office/drawing/2014/main" id="{7C1FB774-5BC4-4225-BC59-30F9E827AFF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0" y="228"/>
              <a:ext cx="105" cy="59"/>
            </a:xfrm>
            <a:prstGeom prst="flowChartDecision">
              <a:avLst/>
            </a:prstGeom>
            <a:solidFill>
              <a:srgbClr xmlns:mc="http://schemas.openxmlformats.org/markup-compatibility/2006" xmlns:a14="http://schemas.microsoft.com/office/drawing/2010/main" val="CCFFCC" mc:Ignorable="a14" a14:legacySpreadsheetColorIndex="4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N&gt; -97</a:t>
              </a:r>
            </a:p>
          </xdr:txBody>
        </xdr:sp>
        <xdr:sp macro="" textlink="">
          <xdr:nvSpPr>
            <xdr:cNvPr id="15" name="AutoShape 80">
              <a:extLst>
                <a:ext uri="{FF2B5EF4-FFF2-40B4-BE49-F238E27FC236}">
                  <a16:creationId xmlns:a16="http://schemas.microsoft.com/office/drawing/2014/main" id="{26848B4F-6EF3-4398-9EB4-FBAEB33AFA7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" y="296"/>
              <a:ext cx="204" cy="45"/>
            </a:xfrm>
            <a:prstGeom prst="parallelogram">
              <a:avLst>
                <a:gd name="adj" fmla="val 113333"/>
              </a:avLst>
            </a:prstGeom>
            <a:solidFill>
              <a:srgbClr xmlns:mc="http://schemas.openxmlformats.org/markup-compatibility/2006" xmlns:a14="http://schemas.microsoft.com/office/drawing/2010/main" val="FFCC99" mc:Ignorable="a14" a14:legacySpreadsheetColorIndex="47"/>
            </a:solidFill>
            <a:ln w="9525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Pisz "ujemne"</a:t>
              </a:r>
            </a:p>
          </xdr:txBody>
        </xdr:sp>
        <xdr:sp macro="" textlink="">
          <xdr:nvSpPr>
            <xdr:cNvPr id="16" name="Text Box 81">
              <a:extLst>
                <a:ext uri="{FF2B5EF4-FFF2-40B4-BE49-F238E27FC236}">
                  <a16:creationId xmlns:a16="http://schemas.microsoft.com/office/drawing/2014/main" id="{1D269EAA-5E5B-4A31-BD10-49802D041A0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4" y="238"/>
              <a:ext cx="41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Tak</a:t>
              </a:r>
            </a:p>
          </xdr:txBody>
        </xdr:sp>
        <xdr:sp macro="" textlink="">
          <xdr:nvSpPr>
            <xdr:cNvPr id="17" name="Line 82">
              <a:extLst>
                <a:ext uri="{FF2B5EF4-FFF2-40B4-BE49-F238E27FC236}">
                  <a16:creationId xmlns:a16="http://schemas.microsoft.com/office/drawing/2014/main" id="{645A9279-7566-4296-B6A0-AC14D7E025A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15" y="259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" name="Line 83">
              <a:extLst>
                <a:ext uri="{FF2B5EF4-FFF2-40B4-BE49-F238E27FC236}">
                  <a16:creationId xmlns:a16="http://schemas.microsoft.com/office/drawing/2014/main" id="{43F5C97E-8534-4295-8B10-D18AA3C8483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4" y="258"/>
              <a:ext cx="2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" name="Line 84">
              <a:extLst>
                <a:ext uri="{FF2B5EF4-FFF2-40B4-BE49-F238E27FC236}">
                  <a16:creationId xmlns:a16="http://schemas.microsoft.com/office/drawing/2014/main" id="{3C70277A-75C8-4F25-BC8D-BF055776EFD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68" y="258"/>
              <a:ext cx="2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85">
              <a:extLst>
                <a:ext uri="{FF2B5EF4-FFF2-40B4-BE49-F238E27FC236}">
                  <a16:creationId xmlns:a16="http://schemas.microsoft.com/office/drawing/2014/main" id="{4D59F040-2CE4-4853-A7FD-4D910D35B24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68" y="258"/>
              <a:ext cx="0" cy="8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" name="Group 89">
            <a:extLst>
              <a:ext uri="{FF2B5EF4-FFF2-40B4-BE49-F238E27FC236}">
                <a16:creationId xmlns:a16="http://schemas.microsoft.com/office/drawing/2014/main" id="{D433BCB6-C05B-496B-824C-ACF9E45EB67E}"/>
              </a:ext>
            </a:extLst>
          </xdr:cNvPr>
          <xdr:cNvGrpSpPr>
            <a:grpSpLocks/>
          </xdr:cNvGrpSpPr>
        </xdr:nvGrpSpPr>
        <xdr:grpSpPr bwMode="auto">
          <a:xfrm>
            <a:off x="1859756" y="40636031"/>
            <a:ext cx="1004888" cy="1042988"/>
            <a:chOff x="719" y="343"/>
            <a:chExt cx="72" cy="51"/>
          </a:xfrm>
        </xdr:grpSpPr>
        <xdr:sp macro="" textlink="">
          <xdr:nvSpPr>
            <xdr:cNvPr id="11" name="Oval 90">
              <a:extLst>
                <a:ext uri="{FF2B5EF4-FFF2-40B4-BE49-F238E27FC236}">
                  <a16:creationId xmlns:a16="http://schemas.microsoft.com/office/drawing/2014/main" id="{4E761A8A-6F9D-4D49-974B-977810450B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9" y="366"/>
              <a:ext cx="72" cy="2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0">
                <a:defRPr sz="1000"/>
              </a:pPr>
              <a:r>
                <a:rPr lang="pl-PL" sz="1000" b="0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STOP</a:t>
              </a:r>
            </a:p>
          </xdr:txBody>
        </xdr:sp>
        <xdr:sp macro="" textlink="">
          <xdr:nvSpPr>
            <xdr:cNvPr id="12" name="Line 91">
              <a:extLst>
                <a:ext uri="{FF2B5EF4-FFF2-40B4-BE49-F238E27FC236}">
                  <a16:creationId xmlns:a16="http://schemas.microsoft.com/office/drawing/2014/main" id="{EC166D6F-EE1A-4DFE-8A57-B0FC3CE454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54" y="343"/>
              <a:ext cx="0" cy="1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 type="triangle" w="med" len="med"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10" name="AutoShape 92">
            <a:extLst>
              <a:ext uri="{FF2B5EF4-FFF2-40B4-BE49-F238E27FC236}">
                <a16:creationId xmlns:a16="http://schemas.microsoft.com/office/drawing/2014/main" id="{9B003D90-2C9C-4581-8920-C3458514DC65}"/>
              </a:ext>
            </a:extLst>
          </xdr:cNvPr>
          <xdr:cNvSpPr>
            <a:spLocks noChangeArrowheads="1"/>
          </xdr:cNvSpPr>
        </xdr:nvSpPr>
        <xdr:spPr bwMode="auto">
          <a:xfrm>
            <a:off x="1014413" y="40128825"/>
            <a:ext cx="2180431" cy="739775"/>
          </a:xfrm>
          <a:prstGeom prst="flowChartInputOutpu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1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Pisz: "Bardzo UJEMNE"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138A-E40D-4DCA-84D3-FD161F6F06AC}">
  <sheetPr codeName="Arkusz1"/>
  <dimension ref="A1:V233"/>
  <sheetViews>
    <sheetView tabSelected="1" zoomScale="98" zoomScaleNormal="98" workbookViewId="0"/>
  </sheetViews>
  <sheetFormatPr defaultRowHeight="15" x14ac:dyDescent="0.25"/>
  <cols>
    <col min="1" max="1" width="11.42578125" bestFit="1" customWidth="1"/>
    <col min="2" max="2" width="14.85546875" customWidth="1"/>
    <col min="3" max="3" width="13.42578125" customWidth="1"/>
    <col min="4" max="4" width="13.140625" customWidth="1"/>
    <col min="5" max="5" width="15.42578125" customWidth="1"/>
    <col min="6" max="6" width="12" customWidth="1"/>
    <col min="7" max="7" width="11.140625" customWidth="1"/>
    <col min="8" max="8" width="12.85546875" customWidth="1"/>
    <col min="9" max="9" width="11.140625" customWidth="1"/>
    <col min="10" max="10" width="15.42578125" customWidth="1"/>
  </cols>
  <sheetData>
    <row r="1" spans="1:9" x14ac:dyDescent="0.25">
      <c r="A1" t="s">
        <v>20</v>
      </c>
    </row>
    <row r="3" spans="1:9" x14ac:dyDescent="0.25">
      <c r="A3" s="6" t="s">
        <v>21</v>
      </c>
      <c r="B3" s="6" t="s">
        <v>22</v>
      </c>
    </row>
    <row r="4" spans="1:9" x14ac:dyDescent="0.25">
      <c r="A4" s="7">
        <v>209</v>
      </c>
      <c r="B4" s="7" t="str">
        <f>IF(A4&gt;0,"UJEMNA",IF(A4&lt;0,"ZERO","DODATNIA"))</f>
        <v>UJEMNA</v>
      </c>
    </row>
    <row r="5" spans="1:9" x14ac:dyDescent="0.25">
      <c r="A5" s="7">
        <v>-17</v>
      </c>
      <c r="B5" s="7" t="str">
        <f t="shared" ref="B5:B12" si="0">IF(A5&gt;0,"UJEMNA",IF(A5&lt;0,"ZERO","DODATNIA"))</f>
        <v>ZERO</v>
      </c>
    </row>
    <row r="6" spans="1:9" x14ac:dyDescent="0.25">
      <c r="A6" s="7">
        <v>0</v>
      </c>
      <c r="B6" s="7" t="str">
        <f t="shared" si="0"/>
        <v>DODATNIA</v>
      </c>
    </row>
    <row r="7" spans="1:9" x14ac:dyDescent="0.25">
      <c r="A7" s="7">
        <v>4</v>
      </c>
      <c r="B7" s="7" t="str">
        <f t="shared" si="0"/>
        <v>UJEMNA</v>
      </c>
    </row>
    <row r="8" spans="1:9" x14ac:dyDescent="0.25">
      <c r="A8" s="7">
        <v>-23</v>
      </c>
      <c r="B8" s="7" t="str">
        <f t="shared" si="0"/>
        <v>ZERO</v>
      </c>
    </row>
    <row r="9" spans="1:9" x14ac:dyDescent="0.25">
      <c r="A9" s="7">
        <v>0</v>
      </c>
      <c r="B9" s="7" t="str">
        <f t="shared" si="0"/>
        <v>DODATNIA</v>
      </c>
    </row>
    <row r="10" spans="1:9" x14ac:dyDescent="0.25">
      <c r="A10" s="7">
        <v>12</v>
      </c>
      <c r="B10" s="7" t="str">
        <f t="shared" si="0"/>
        <v>UJEMNA</v>
      </c>
    </row>
    <row r="11" spans="1:9" x14ac:dyDescent="0.25">
      <c r="A11" s="7">
        <v>-5</v>
      </c>
      <c r="B11" s="7" t="str">
        <f t="shared" si="0"/>
        <v>ZERO</v>
      </c>
    </row>
    <row r="12" spans="1:9" x14ac:dyDescent="0.25">
      <c r="A12" s="7">
        <v>0</v>
      </c>
      <c r="B12" s="7" t="str">
        <f t="shared" si="0"/>
        <v>DODATNIA</v>
      </c>
    </row>
    <row r="14" spans="1:9" x14ac:dyDescent="0.25">
      <c r="A14" s="14" t="s">
        <v>143</v>
      </c>
      <c r="B14" s="14" t="s">
        <v>46</v>
      </c>
      <c r="C14" s="14"/>
      <c r="D14" s="14"/>
      <c r="E14" s="14"/>
      <c r="F14" s="14"/>
      <c r="G14" s="14"/>
      <c r="H14" s="14"/>
      <c r="I14" s="14"/>
    </row>
    <row r="16" spans="1:9" ht="25.5" x14ac:dyDescent="0.25">
      <c r="A16" s="84" t="s">
        <v>23</v>
      </c>
      <c r="B16" s="84" t="s">
        <v>24</v>
      </c>
      <c r="C16" s="85" t="s">
        <v>25</v>
      </c>
      <c r="D16" s="85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5">
      <c r="A17" s="84"/>
      <c r="B17" s="84"/>
      <c r="C17" s="85"/>
      <c r="D17" s="85"/>
      <c r="E17" s="8" t="s">
        <v>32</v>
      </c>
      <c r="F17" s="8" t="s">
        <v>33</v>
      </c>
      <c r="G17" s="8" t="s">
        <v>34</v>
      </c>
      <c r="H17" s="8" t="s">
        <v>35</v>
      </c>
      <c r="I17" s="9" t="s">
        <v>36</v>
      </c>
    </row>
    <row r="18" spans="1:9" x14ac:dyDescent="0.25">
      <c r="A18" s="10" t="s">
        <v>37</v>
      </c>
      <c r="B18" s="11" t="s">
        <v>38</v>
      </c>
      <c r="C18" s="11">
        <v>15</v>
      </c>
      <c r="D18" s="12">
        <v>2100</v>
      </c>
      <c r="E18" s="70">
        <f>IF(B18="wyższe",18%*D18,IF(B18="średnie",9%*D18,0))</f>
        <v>378</v>
      </c>
      <c r="F18" s="70">
        <f>IF(C18&gt;7,17%*D18,0)</f>
        <v>357</v>
      </c>
      <c r="G18" s="70">
        <f>21%*SUM(D18,E18,F18)</f>
        <v>595.35</v>
      </c>
      <c r="H18" s="70">
        <f>7.5%*SUM(D18,E18,F18,-G18)</f>
        <v>167.97375</v>
      </c>
      <c r="I18" s="70">
        <f>SUM(D18,E18,F18,-G18,-H18)</f>
        <v>2071.67625</v>
      </c>
    </row>
    <row r="19" spans="1:9" x14ac:dyDescent="0.25">
      <c r="A19" s="10" t="s">
        <v>39</v>
      </c>
      <c r="B19" s="11" t="s">
        <v>38</v>
      </c>
      <c r="C19" s="11">
        <v>21</v>
      </c>
      <c r="D19" s="12">
        <v>2500</v>
      </c>
      <c r="E19" s="70">
        <f t="shared" ref="E19:E24" si="1">IF(B19="wyższe",18%*D19,IF(B19="średnie",9%*D19,0))</f>
        <v>450</v>
      </c>
      <c r="F19" s="70">
        <f t="shared" ref="F19:F24" si="2">IF(C19&gt;7,17%*D19,0)</f>
        <v>425.00000000000006</v>
      </c>
      <c r="G19" s="70">
        <f t="shared" ref="G19:G24" si="3">21%*SUM(D19,E19,F19)</f>
        <v>708.75</v>
      </c>
      <c r="H19" s="70">
        <f t="shared" ref="H19:H24" si="4">7.5%*SUM(D19,E19,F19,-G19)</f>
        <v>199.96875</v>
      </c>
      <c r="I19" s="70">
        <f t="shared" ref="I19:I24" si="5">SUM(D19,E19,F19,-G19,-H19)</f>
        <v>2466.28125</v>
      </c>
    </row>
    <row r="20" spans="1:9" x14ac:dyDescent="0.25">
      <c r="A20" s="10" t="s">
        <v>40</v>
      </c>
      <c r="B20" s="11" t="s">
        <v>41</v>
      </c>
      <c r="C20" s="11">
        <v>8</v>
      </c>
      <c r="D20" s="12">
        <v>1450</v>
      </c>
      <c r="E20" s="70">
        <f t="shared" si="1"/>
        <v>130.5</v>
      </c>
      <c r="F20" s="70">
        <f t="shared" si="2"/>
        <v>246.50000000000003</v>
      </c>
      <c r="G20" s="70">
        <f t="shared" si="3"/>
        <v>383.66999999999996</v>
      </c>
      <c r="H20" s="70">
        <f t="shared" si="4"/>
        <v>108.24974999999999</v>
      </c>
      <c r="I20" s="70">
        <f t="shared" si="5"/>
        <v>1335.08025</v>
      </c>
    </row>
    <row r="21" spans="1:9" x14ac:dyDescent="0.25">
      <c r="A21" s="10" t="s">
        <v>42</v>
      </c>
      <c r="B21" s="11" t="s">
        <v>38</v>
      </c>
      <c r="C21" s="11">
        <v>3</v>
      </c>
      <c r="D21" s="12">
        <v>900</v>
      </c>
      <c r="E21" s="70">
        <f t="shared" si="1"/>
        <v>162</v>
      </c>
      <c r="F21" s="70">
        <f t="shared" si="2"/>
        <v>0</v>
      </c>
      <c r="G21" s="70">
        <f t="shared" si="3"/>
        <v>223.01999999999998</v>
      </c>
      <c r="H21" s="70">
        <f t="shared" si="4"/>
        <v>62.923499999999997</v>
      </c>
      <c r="I21" s="70">
        <f t="shared" si="5"/>
        <v>776.05650000000003</v>
      </c>
    </row>
    <row r="22" spans="1:9" x14ac:dyDescent="0.25">
      <c r="A22" s="10" t="s">
        <v>43</v>
      </c>
      <c r="B22" s="11" t="s">
        <v>41</v>
      </c>
      <c r="C22" s="11">
        <v>12</v>
      </c>
      <c r="D22" s="12">
        <v>1780</v>
      </c>
      <c r="E22" s="70">
        <f t="shared" si="1"/>
        <v>160.19999999999999</v>
      </c>
      <c r="F22" s="70">
        <f t="shared" si="2"/>
        <v>302.60000000000002</v>
      </c>
      <c r="G22" s="70">
        <f t="shared" si="3"/>
        <v>470.988</v>
      </c>
      <c r="H22" s="70">
        <f t="shared" si="4"/>
        <v>132.88589999999999</v>
      </c>
      <c r="I22" s="70">
        <f t="shared" si="5"/>
        <v>1638.9261000000001</v>
      </c>
    </row>
    <row r="23" spans="1:9" x14ac:dyDescent="0.25">
      <c r="A23" s="10" t="s">
        <v>44</v>
      </c>
      <c r="B23" s="11" t="s">
        <v>41</v>
      </c>
      <c r="C23" s="11">
        <v>10</v>
      </c>
      <c r="D23" s="12">
        <v>1780</v>
      </c>
      <c r="E23" s="70">
        <f t="shared" si="1"/>
        <v>160.19999999999999</v>
      </c>
      <c r="F23" s="70">
        <f t="shared" si="2"/>
        <v>302.60000000000002</v>
      </c>
      <c r="G23" s="70">
        <f t="shared" si="3"/>
        <v>470.988</v>
      </c>
      <c r="H23" s="70">
        <f t="shared" si="4"/>
        <v>132.88589999999999</v>
      </c>
      <c r="I23" s="70">
        <f t="shared" si="5"/>
        <v>1638.9261000000001</v>
      </c>
    </row>
    <row r="24" spans="1:9" x14ac:dyDescent="0.25">
      <c r="A24" s="10" t="s">
        <v>45</v>
      </c>
      <c r="B24" s="11" t="s">
        <v>38</v>
      </c>
      <c r="C24" s="11">
        <v>18</v>
      </c>
      <c r="D24" s="12">
        <v>2100</v>
      </c>
      <c r="E24" s="70">
        <f t="shared" si="1"/>
        <v>378</v>
      </c>
      <c r="F24" s="70">
        <f t="shared" si="2"/>
        <v>357</v>
      </c>
      <c r="G24" s="70">
        <f t="shared" si="3"/>
        <v>595.35</v>
      </c>
      <c r="H24" s="70">
        <f t="shared" si="4"/>
        <v>167.97375</v>
      </c>
      <c r="I24" s="70">
        <f t="shared" si="5"/>
        <v>2071.67625</v>
      </c>
    </row>
    <row r="26" spans="1:9" x14ac:dyDescent="0.25">
      <c r="A26" s="13"/>
    </row>
    <row r="27" spans="1:9" x14ac:dyDescent="0.25">
      <c r="A27" s="13" t="s">
        <v>47</v>
      </c>
    </row>
    <row r="34" spans="1:10" ht="15.75" thickBot="1" x14ac:dyDescent="0.3"/>
    <row r="35" spans="1:10" ht="15.75" thickBot="1" x14ac:dyDescent="0.3">
      <c r="A35" s="86" t="s">
        <v>48</v>
      </c>
      <c r="B35" s="88" t="s">
        <v>49</v>
      </c>
      <c r="C35" s="90" t="s">
        <v>50</v>
      </c>
      <c r="D35" s="90" t="s">
        <v>51</v>
      </c>
      <c r="E35" s="15" t="s">
        <v>52</v>
      </c>
      <c r="F35" s="15" t="s">
        <v>52</v>
      </c>
      <c r="G35" s="16" t="s">
        <v>52</v>
      </c>
      <c r="H35" s="80" t="s">
        <v>53</v>
      </c>
      <c r="I35" s="17" t="s">
        <v>54</v>
      </c>
      <c r="J35" s="17" t="s">
        <v>55</v>
      </c>
    </row>
    <row r="36" spans="1:10" ht="15.75" thickBot="1" x14ac:dyDescent="0.3">
      <c r="A36" s="87"/>
      <c r="B36" s="89"/>
      <c r="C36" s="91"/>
      <c r="D36" s="92"/>
      <c r="E36" s="18" t="s">
        <v>53</v>
      </c>
      <c r="F36" s="19" t="s">
        <v>56</v>
      </c>
      <c r="G36" s="20" t="s">
        <v>57</v>
      </c>
      <c r="H36" s="80"/>
      <c r="I36" s="21" t="s">
        <v>58</v>
      </c>
      <c r="J36" s="22">
        <v>5.0000000000000001E-3</v>
      </c>
    </row>
    <row r="37" spans="1:10" x14ac:dyDescent="0.25">
      <c r="A37" s="23">
        <v>1</v>
      </c>
      <c r="B37" s="24" t="s">
        <v>59</v>
      </c>
      <c r="C37" s="25">
        <v>13.6</v>
      </c>
      <c r="D37" s="24">
        <v>14</v>
      </c>
      <c r="E37" s="26">
        <f>IF(D37&gt;10,C37*D37*(1-$J$36),C37*D37)</f>
        <v>189.44800000000001</v>
      </c>
      <c r="F37" s="26">
        <f>IF(D37&gt;30,C37*D37*(1-$J$40),IF(D37&gt;10,C37*D37*(1-$J$39),C37*D37))</f>
        <v>189.44800000000001</v>
      </c>
      <c r="G37" s="26">
        <f>IF(D37&gt;50,C37*D37*(1-$J$45),IF(D37&gt;30,C37*D37*(1-$J$44),IF(D37&gt;10,C37*D37*(1-$J$43),C37*D37)))</f>
        <v>189.44800000000001</v>
      </c>
    </row>
    <row r="38" spans="1:10" x14ac:dyDescent="0.25">
      <c r="A38" s="23">
        <v>2</v>
      </c>
      <c r="B38" s="23" t="s">
        <v>60</v>
      </c>
      <c r="C38" s="27">
        <v>5.8</v>
      </c>
      <c r="D38" s="23">
        <v>7</v>
      </c>
      <c r="E38" s="26">
        <f t="shared" ref="E38:E46" si="6">IF(D38&gt;10,C38*D38*(1-$J$36),C38*D38)</f>
        <v>40.6</v>
      </c>
      <c r="F38" s="26">
        <f t="shared" ref="F38:F46" si="7">IF(D38&gt;30,C38*D38*(1-$J$40),IF(D38&gt;10,C38*D38*(1-$J$39),C38*D38))</f>
        <v>40.6</v>
      </c>
      <c r="G38" s="26">
        <f t="shared" ref="G38:G46" si="8">IF(D38&gt;50,C38*D38*(1-$J$45),IF(D38&gt;30,C38*D38*(1-$J$44),IF(D38&gt;10,C38*D38*(1-$J$43),C38*D38)))</f>
        <v>40.6</v>
      </c>
      <c r="H38" s="79" t="s">
        <v>56</v>
      </c>
      <c r="I38" s="17" t="s">
        <v>54</v>
      </c>
      <c r="J38" s="17" t="s">
        <v>55</v>
      </c>
    </row>
    <row r="39" spans="1:10" x14ac:dyDescent="0.25">
      <c r="A39" s="23">
        <v>3</v>
      </c>
      <c r="B39" s="23" t="s">
        <v>61</v>
      </c>
      <c r="C39" s="27">
        <v>7.4</v>
      </c>
      <c r="D39" s="23">
        <v>2</v>
      </c>
      <c r="E39" s="26">
        <f t="shared" si="6"/>
        <v>14.8</v>
      </c>
      <c r="F39" s="26">
        <f t="shared" si="7"/>
        <v>14.8</v>
      </c>
      <c r="G39" s="26">
        <f t="shared" si="8"/>
        <v>14.8</v>
      </c>
      <c r="H39" s="79"/>
      <c r="I39" s="28" t="s">
        <v>58</v>
      </c>
      <c r="J39" s="28">
        <v>5.0000000000000001E-3</v>
      </c>
    </row>
    <row r="40" spans="1:10" x14ac:dyDescent="0.25">
      <c r="A40" s="23">
        <v>4</v>
      </c>
      <c r="B40" s="23" t="s">
        <v>62</v>
      </c>
      <c r="C40" s="27">
        <v>3.4</v>
      </c>
      <c r="D40" s="23">
        <v>19</v>
      </c>
      <c r="E40" s="26">
        <f t="shared" si="6"/>
        <v>64.277000000000001</v>
      </c>
      <c r="F40" s="26">
        <f t="shared" si="7"/>
        <v>64.277000000000001</v>
      </c>
      <c r="G40" s="26">
        <f t="shared" si="8"/>
        <v>64.277000000000001</v>
      </c>
      <c r="I40" s="28" t="s">
        <v>63</v>
      </c>
      <c r="J40" s="28">
        <v>6.7999999999999996E-3</v>
      </c>
    </row>
    <row r="41" spans="1:10" ht="30" x14ac:dyDescent="0.25">
      <c r="A41" s="23">
        <v>5</v>
      </c>
      <c r="B41" s="29" t="s">
        <v>64</v>
      </c>
      <c r="C41" s="27">
        <v>9.6999999999999993</v>
      </c>
      <c r="D41" s="23">
        <v>23</v>
      </c>
      <c r="E41" s="26">
        <f t="shared" si="6"/>
        <v>221.9845</v>
      </c>
      <c r="F41" s="26">
        <f t="shared" si="7"/>
        <v>221.9845</v>
      </c>
      <c r="G41" s="26">
        <f t="shared" si="8"/>
        <v>221.9845</v>
      </c>
    </row>
    <row r="42" spans="1:10" x14ac:dyDescent="0.25">
      <c r="A42" s="23">
        <v>6</v>
      </c>
      <c r="B42" s="23" t="s">
        <v>65</v>
      </c>
      <c r="C42" s="27">
        <v>12.6</v>
      </c>
      <c r="D42" s="23">
        <v>45</v>
      </c>
      <c r="E42" s="26">
        <f t="shared" si="6"/>
        <v>564.16499999999996</v>
      </c>
      <c r="F42" s="26">
        <f t="shared" si="7"/>
        <v>563.14440000000002</v>
      </c>
      <c r="G42" s="26">
        <f t="shared" si="8"/>
        <v>563.14440000000002</v>
      </c>
      <c r="H42" s="80" t="s">
        <v>57</v>
      </c>
      <c r="I42" s="30" t="s">
        <v>54</v>
      </c>
      <c r="J42" s="17" t="s">
        <v>55</v>
      </c>
    </row>
    <row r="43" spans="1:10" ht="30" x14ac:dyDescent="0.25">
      <c r="A43" s="23">
        <v>7</v>
      </c>
      <c r="B43" s="29" t="s">
        <v>66</v>
      </c>
      <c r="C43" s="27">
        <v>3.8</v>
      </c>
      <c r="D43" s="23">
        <v>69</v>
      </c>
      <c r="E43" s="26">
        <f t="shared" si="6"/>
        <v>260.88900000000001</v>
      </c>
      <c r="F43" s="26">
        <f t="shared" si="7"/>
        <v>260.41703999999999</v>
      </c>
      <c r="G43" s="26">
        <f t="shared" si="8"/>
        <v>259.57799999999997</v>
      </c>
      <c r="H43" s="80"/>
      <c r="I43" s="31" t="s">
        <v>58</v>
      </c>
      <c r="J43" s="28">
        <v>5.0000000000000001E-3</v>
      </c>
    </row>
    <row r="44" spans="1:10" ht="30" x14ac:dyDescent="0.25">
      <c r="A44" s="23">
        <v>8</v>
      </c>
      <c r="B44" s="29" t="s">
        <v>67</v>
      </c>
      <c r="C44" s="27">
        <v>3.2</v>
      </c>
      <c r="D44" s="23">
        <v>32</v>
      </c>
      <c r="E44" s="26">
        <f t="shared" si="6"/>
        <v>101.88800000000001</v>
      </c>
      <c r="F44" s="26">
        <f t="shared" si="7"/>
        <v>101.70368000000001</v>
      </c>
      <c r="G44" s="26">
        <f t="shared" si="8"/>
        <v>101.70368000000001</v>
      </c>
      <c r="I44" s="28" t="s">
        <v>63</v>
      </c>
      <c r="J44" s="28">
        <v>6.7999999999999996E-3</v>
      </c>
    </row>
    <row r="45" spans="1:10" x14ac:dyDescent="0.25">
      <c r="A45" s="23">
        <v>9</v>
      </c>
      <c r="B45" s="23" t="s">
        <v>68</v>
      </c>
      <c r="C45" s="27">
        <v>2.35</v>
      </c>
      <c r="D45" s="23">
        <v>100</v>
      </c>
      <c r="E45" s="26">
        <f t="shared" si="6"/>
        <v>233.82499999999999</v>
      </c>
      <c r="F45" s="26">
        <f t="shared" si="7"/>
        <v>233.40199999999999</v>
      </c>
      <c r="G45" s="26">
        <f t="shared" si="8"/>
        <v>232.65</v>
      </c>
      <c r="I45" s="28" t="s">
        <v>69</v>
      </c>
      <c r="J45" s="28">
        <v>0.01</v>
      </c>
    </row>
    <row r="46" spans="1:10" x14ac:dyDescent="0.25">
      <c r="A46" s="23">
        <v>10</v>
      </c>
      <c r="B46" s="23" t="s">
        <v>70</v>
      </c>
      <c r="C46" s="27">
        <v>1.45</v>
      </c>
      <c r="D46" s="23">
        <v>57</v>
      </c>
      <c r="E46" s="26">
        <f t="shared" si="6"/>
        <v>82.236749999999986</v>
      </c>
      <c r="F46" s="26">
        <f t="shared" si="7"/>
        <v>82.087979999999988</v>
      </c>
      <c r="G46" s="26">
        <f t="shared" si="8"/>
        <v>81.823499999999996</v>
      </c>
    </row>
    <row r="49" spans="1:6" x14ac:dyDescent="0.25">
      <c r="A49" t="s">
        <v>71</v>
      </c>
    </row>
    <row r="53" spans="1:6" ht="15.75" thickBot="1" x14ac:dyDescent="0.3"/>
    <row r="54" spans="1:6" ht="39" thickBot="1" x14ac:dyDescent="0.3">
      <c r="A54" s="32" t="s">
        <v>72</v>
      </c>
      <c r="B54" s="33" t="s">
        <v>73</v>
      </c>
      <c r="D54" s="34" t="s">
        <v>74</v>
      </c>
      <c r="E54" s="35" t="s">
        <v>75</v>
      </c>
      <c r="F54" s="36" t="s">
        <v>76</v>
      </c>
    </row>
    <row r="55" spans="1:6" ht="15.75" thickBot="1" x14ac:dyDescent="0.3">
      <c r="A55" s="37">
        <v>1800</v>
      </c>
      <c r="B55" s="71">
        <f>A55-IF(A55&lt;2000,A55*(1-$E$55),A55*(1-$F$55))</f>
        <v>0</v>
      </c>
      <c r="D55" s="38" t="s">
        <v>73</v>
      </c>
      <c r="E55" s="39">
        <v>0</v>
      </c>
      <c r="F55" s="40">
        <v>0.05</v>
      </c>
    </row>
    <row r="56" spans="1:6" ht="15.75" thickBot="1" x14ac:dyDescent="0.3">
      <c r="A56" s="41">
        <v>400</v>
      </c>
      <c r="B56" s="71">
        <f t="shared" ref="B56:B79" si="9">A56-IF(A56&lt;2000,A56*(1-$E$55),A56*(1-$F$55))</f>
        <v>0</v>
      </c>
    </row>
    <row r="57" spans="1:6" ht="15.75" thickBot="1" x14ac:dyDescent="0.3">
      <c r="A57" s="41">
        <v>5900</v>
      </c>
      <c r="B57" s="71">
        <f t="shared" si="9"/>
        <v>295</v>
      </c>
    </row>
    <row r="58" spans="1:6" ht="15.75" thickBot="1" x14ac:dyDescent="0.3">
      <c r="A58" s="41">
        <v>550</v>
      </c>
      <c r="B58" s="71">
        <f t="shared" si="9"/>
        <v>0</v>
      </c>
    </row>
    <row r="59" spans="1:6" ht="15.75" thickBot="1" x14ac:dyDescent="0.3">
      <c r="A59" s="41">
        <v>1500</v>
      </c>
      <c r="B59" s="71">
        <f t="shared" si="9"/>
        <v>0</v>
      </c>
    </row>
    <row r="60" spans="1:6" ht="15.75" thickBot="1" x14ac:dyDescent="0.3">
      <c r="A60" s="41">
        <v>8899</v>
      </c>
      <c r="B60" s="71">
        <f t="shared" si="9"/>
        <v>444.95000000000073</v>
      </c>
      <c r="D60" s="42" t="s">
        <v>77</v>
      </c>
    </row>
    <row r="61" spans="1:6" ht="16.5" thickTop="1" thickBot="1" x14ac:dyDescent="0.3">
      <c r="A61" s="41">
        <v>3000</v>
      </c>
      <c r="B61" s="71">
        <f t="shared" si="9"/>
        <v>150</v>
      </c>
      <c r="D61" s="72">
        <f>SUM(A55:A79)</f>
        <v>159421</v>
      </c>
    </row>
    <row r="62" spans="1:6" ht="16.5" thickTop="1" thickBot="1" x14ac:dyDescent="0.3">
      <c r="A62" s="41">
        <v>25323</v>
      </c>
      <c r="B62" s="71">
        <f t="shared" si="9"/>
        <v>1266.1500000000015</v>
      </c>
    </row>
    <row r="63" spans="1:6" ht="15.75" thickBot="1" x14ac:dyDescent="0.3">
      <c r="A63" s="41">
        <v>3543</v>
      </c>
      <c r="B63" s="71">
        <f t="shared" si="9"/>
        <v>177.15000000000009</v>
      </c>
      <c r="D63" s="42" t="s">
        <v>78</v>
      </c>
    </row>
    <row r="64" spans="1:6" ht="16.5" thickTop="1" thickBot="1" x14ac:dyDescent="0.3">
      <c r="A64" s="41">
        <v>45</v>
      </c>
      <c r="B64" s="71">
        <f t="shared" si="9"/>
        <v>0</v>
      </c>
      <c r="D64" s="72">
        <f>AVERAGE(A55:A79)</f>
        <v>6376.84</v>
      </c>
    </row>
    <row r="65" spans="1:4" ht="16.5" thickTop="1" thickBot="1" x14ac:dyDescent="0.3">
      <c r="A65" s="41">
        <v>2999</v>
      </c>
      <c r="B65" s="71">
        <f t="shared" si="9"/>
        <v>149.95000000000027</v>
      </c>
    </row>
    <row r="66" spans="1:4" ht="15.75" thickBot="1" x14ac:dyDescent="0.3">
      <c r="A66" s="41">
        <v>97</v>
      </c>
      <c r="B66" s="71">
        <f t="shared" si="9"/>
        <v>0</v>
      </c>
      <c r="D66" s="42" t="s">
        <v>79</v>
      </c>
    </row>
    <row r="67" spans="1:4" ht="16.5" thickTop="1" thickBot="1" x14ac:dyDescent="0.3">
      <c r="A67" s="41">
        <v>543</v>
      </c>
      <c r="B67" s="71">
        <f t="shared" si="9"/>
        <v>0</v>
      </c>
      <c r="D67" s="72">
        <f>MIN(A55:A79)</f>
        <v>45</v>
      </c>
    </row>
    <row r="68" spans="1:4" ht="16.5" thickTop="1" thickBot="1" x14ac:dyDescent="0.3">
      <c r="A68" s="41">
        <v>345</v>
      </c>
      <c r="B68" s="71">
        <f t="shared" si="9"/>
        <v>0</v>
      </c>
    </row>
    <row r="69" spans="1:4" ht="15.75" thickBot="1" x14ac:dyDescent="0.3">
      <c r="A69" s="41">
        <v>567</v>
      </c>
      <c r="B69" s="71">
        <f t="shared" si="9"/>
        <v>0</v>
      </c>
      <c r="D69" s="42" t="s">
        <v>80</v>
      </c>
    </row>
    <row r="70" spans="1:4" ht="16.5" thickTop="1" thickBot="1" x14ac:dyDescent="0.3">
      <c r="A70" s="41">
        <v>5978</v>
      </c>
      <c r="B70" s="71">
        <f t="shared" si="9"/>
        <v>298.90000000000055</v>
      </c>
      <c r="D70" s="72">
        <f>MAX(A55:A79)</f>
        <v>35874</v>
      </c>
    </row>
    <row r="71" spans="1:4" ht="16.5" thickTop="1" thickBot="1" x14ac:dyDescent="0.3">
      <c r="A71" s="43">
        <v>258</v>
      </c>
      <c r="B71" s="71">
        <f t="shared" si="9"/>
        <v>0</v>
      </c>
    </row>
    <row r="72" spans="1:4" ht="15.75" thickBot="1" x14ac:dyDescent="0.3">
      <c r="A72" s="43">
        <v>3694</v>
      </c>
      <c r="B72" s="71">
        <f t="shared" si="9"/>
        <v>184.70000000000027</v>
      </c>
    </row>
    <row r="73" spans="1:4" ht="15.75" thickBot="1" x14ac:dyDescent="0.3">
      <c r="A73" s="43">
        <v>35874</v>
      </c>
      <c r="B73" s="71">
        <f t="shared" si="9"/>
        <v>1793.7000000000044</v>
      </c>
    </row>
    <row r="74" spans="1:4" ht="15.75" thickBot="1" x14ac:dyDescent="0.3">
      <c r="A74" s="43">
        <v>3695</v>
      </c>
      <c r="B74" s="71">
        <f t="shared" si="9"/>
        <v>184.75</v>
      </c>
    </row>
    <row r="75" spans="1:4" ht="15.75" thickBot="1" x14ac:dyDescent="0.3">
      <c r="A75" s="43">
        <v>21478</v>
      </c>
      <c r="B75" s="71">
        <f t="shared" si="9"/>
        <v>1073.9000000000015</v>
      </c>
    </row>
    <row r="76" spans="1:4" ht="15.75" thickBot="1" x14ac:dyDescent="0.3">
      <c r="A76" s="43">
        <v>3587</v>
      </c>
      <c r="B76" s="71">
        <f t="shared" si="9"/>
        <v>179.35000000000036</v>
      </c>
    </row>
    <row r="77" spans="1:4" ht="15.75" thickBot="1" x14ac:dyDescent="0.3">
      <c r="A77" s="43">
        <v>258</v>
      </c>
      <c r="B77" s="71">
        <f t="shared" si="9"/>
        <v>0</v>
      </c>
    </row>
    <row r="78" spans="1:4" ht="15.75" thickBot="1" x14ac:dyDescent="0.3">
      <c r="A78" s="43">
        <v>3214</v>
      </c>
      <c r="B78" s="71">
        <f t="shared" si="9"/>
        <v>160.70000000000027</v>
      </c>
    </row>
    <row r="79" spans="1:4" ht="15.75" thickBot="1" x14ac:dyDescent="0.3">
      <c r="A79" s="44">
        <v>25874</v>
      </c>
      <c r="B79" s="71">
        <f t="shared" si="9"/>
        <v>1293.7000000000007</v>
      </c>
    </row>
    <row r="83" spans="1:3" x14ac:dyDescent="0.25">
      <c r="A83" t="s">
        <v>81</v>
      </c>
    </row>
    <row r="88" spans="1:3" x14ac:dyDescent="0.25">
      <c r="A88" s="45" t="s">
        <v>82</v>
      </c>
      <c r="B88" s="46" t="s">
        <v>22</v>
      </c>
      <c r="C88" s="46" t="s">
        <v>83</v>
      </c>
    </row>
    <row r="89" spans="1:3" x14ac:dyDescent="0.25">
      <c r="A89" s="47" t="s">
        <v>84</v>
      </c>
      <c r="B89" s="48">
        <v>1500</v>
      </c>
      <c r="C89" s="74">
        <f>IF(B89&gt;0,IF(B89&gt;1000,B89*10%,B89*20%),"błąd")</f>
        <v>150</v>
      </c>
    </row>
    <row r="90" spans="1:3" x14ac:dyDescent="0.25">
      <c r="A90" s="47" t="s">
        <v>85</v>
      </c>
      <c r="B90" s="48">
        <v>-20</v>
      </c>
      <c r="C90" s="75" t="str">
        <f>IF(B90&gt;0,IF(B90&gt;1000,B90*10%,B90*20%),"błąd")</f>
        <v>błąd</v>
      </c>
    </row>
    <row r="91" spans="1:3" x14ac:dyDescent="0.25">
      <c r="A91" s="47" t="s">
        <v>86</v>
      </c>
      <c r="B91" s="48">
        <v>500</v>
      </c>
      <c r="C91" s="74">
        <f t="shared" ref="C91:C94" si="10">IF(B91&gt;0,IF(B91&gt;1000,B91*10%,B91*20%),"błąd")</f>
        <v>100</v>
      </c>
    </row>
    <row r="92" spans="1:3" x14ac:dyDescent="0.25">
      <c r="A92" s="47" t="s">
        <v>87</v>
      </c>
      <c r="B92" s="48">
        <v>2000</v>
      </c>
      <c r="C92" s="74">
        <f t="shared" si="10"/>
        <v>200</v>
      </c>
    </row>
    <row r="93" spans="1:3" x14ac:dyDescent="0.25">
      <c r="A93" s="47" t="s">
        <v>88</v>
      </c>
      <c r="B93" s="48">
        <v>300</v>
      </c>
      <c r="C93" s="74">
        <f t="shared" si="10"/>
        <v>60</v>
      </c>
    </row>
    <row r="94" spans="1:3" x14ac:dyDescent="0.25">
      <c r="A94" s="47" t="s">
        <v>89</v>
      </c>
      <c r="B94" s="48">
        <v>1100</v>
      </c>
      <c r="C94" s="74">
        <f t="shared" si="10"/>
        <v>110</v>
      </c>
    </row>
    <row r="95" spans="1:3" x14ac:dyDescent="0.25">
      <c r="A95" s="1"/>
      <c r="B95" s="46" t="s">
        <v>22</v>
      </c>
      <c r="C95" s="46" t="s">
        <v>83</v>
      </c>
    </row>
    <row r="96" spans="1:3" x14ac:dyDescent="0.25">
      <c r="A96" s="49" t="s">
        <v>90</v>
      </c>
      <c r="B96" s="73">
        <f>SUM(B89:B94)</f>
        <v>5380</v>
      </c>
      <c r="C96" s="76">
        <f>SUM(C89:C94)</f>
        <v>620</v>
      </c>
    </row>
    <row r="99" spans="1:5" x14ac:dyDescent="0.25">
      <c r="A99" t="s">
        <v>110</v>
      </c>
    </row>
    <row r="104" spans="1:5" ht="38.25" x14ac:dyDescent="0.25">
      <c r="A104" s="51" t="s">
        <v>23</v>
      </c>
      <c r="B104" s="51" t="s">
        <v>91</v>
      </c>
      <c r="C104" s="52" t="s">
        <v>92</v>
      </c>
      <c r="D104" s="52" t="s">
        <v>93</v>
      </c>
      <c r="E104" s="51" t="s">
        <v>94</v>
      </c>
    </row>
    <row r="105" spans="1:5" x14ac:dyDescent="0.25">
      <c r="A105" s="49" t="s">
        <v>95</v>
      </c>
      <c r="B105" s="49" t="s">
        <v>96</v>
      </c>
      <c r="C105" s="50">
        <v>387</v>
      </c>
      <c r="D105" s="48"/>
      <c r="E105" s="77">
        <f>IF(OR(AND(C105&gt;=200,D105="tak"),C105&gt;=500),C105*10%,0)</f>
        <v>0</v>
      </c>
    </row>
    <row r="106" spans="1:5" x14ac:dyDescent="0.25">
      <c r="A106" s="49" t="s">
        <v>97</v>
      </c>
      <c r="B106" s="49" t="s">
        <v>98</v>
      </c>
      <c r="C106" s="50">
        <v>50</v>
      </c>
      <c r="D106" s="48" t="s">
        <v>99</v>
      </c>
      <c r="E106" s="77">
        <f t="shared" ref="E106:E111" si="11">IF(OR(AND(C106&gt;=200,D106="tak"),C106&gt;=500),C106*10%,0)</f>
        <v>0</v>
      </c>
    </row>
    <row r="107" spans="1:5" x14ac:dyDescent="0.25">
      <c r="A107" s="49" t="s">
        <v>100</v>
      </c>
      <c r="B107" s="49" t="s">
        <v>101</v>
      </c>
      <c r="C107" s="50">
        <v>450</v>
      </c>
      <c r="D107" s="48"/>
      <c r="E107" s="77">
        <f t="shared" si="11"/>
        <v>0</v>
      </c>
    </row>
    <row r="108" spans="1:5" x14ac:dyDescent="0.25">
      <c r="A108" s="49" t="s">
        <v>102</v>
      </c>
      <c r="B108" s="49" t="s">
        <v>103</v>
      </c>
      <c r="C108" s="50">
        <v>500</v>
      </c>
      <c r="D108" s="48"/>
      <c r="E108" s="77">
        <f t="shared" si="11"/>
        <v>50</v>
      </c>
    </row>
    <row r="109" spans="1:5" x14ac:dyDescent="0.25">
      <c r="A109" s="49" t="s">
        <v>104</v>
      </c>
      <c r="B109" s="49" t="s">
        <v>105</v>
      </c>
      <c r="C109" s="50">
        <v>800</v>
      </c>
      <c r="D109" s="48" t="s">
        <v>99</v>
      </c>
      <c r="E109" s="77">
        <f t="shared" si="11"/>
        <v>80</v>
      </c>
    </row>
    <row r="110" spans="1:5" x14ac:dyDescent="0.25">
      <c r="A110" s="49" t="s">
        <v>106</v>
      </c>
      <c r="B110" s="49" t="s">
        <v>107</v>
      </c>
      <c r="C110" s="50">
        <v>250</v>
      </c>
      <c r="D110" s="48" t="s">
        <v>99</v>
      </c>
      <c r="E110" s="77">
        <f t="shared" si="11"/>
        <v>25</v>
      </c>
    </row>
    <row r="111" spans="1:5" x14ac:dyDescent="0.25">
      <c r="A111" s="49" t="s">
        <v>108</v>
      </c>
      <c r="B111" s="49" t="s">
        <v>109</v>
      </c>
      <c r="C111" s="50">
        <v>900</v>
      </c>
      <c r="D111" s="48"/>
      <c r="E111" s="77">
        <f t="shared" si="11"/>
        <v>90</v>
      </c>
    </row>
    <row r="114" spans="1:8" x14ac:dyDescent="0.25">
      <c r="A114" s="1" t="s">
        <v>111</v>
      </c>
    </row>
    <row r="120" spans="1:8" ht="45" x14ac:dyDescent="0.25">
      <c r="A120" s="53" t="s">
        <v>0</v>
      </c>
      <c r="B120" s="53" t="s">
        <v>112</v>
      </c>
      <c r="C120" s="54" t="s">
        <v>113</v>
      </c>
      <c r="D120" s="54" t="s">
        <v>114</v>
      </c>
      <c r="E120" s="54" t="s">
        <v>115</v>
      </c>
      <c r="F120" s="54" t="s">
        <v>116</v>
      </c>
      <c r="G120" s="54" t="s">
        <v>117</v>
      </c>
      <c r="H120" s="53" t="s">
        <v>118</v>
      </c>
    </row>
    <row r="121" spans="1:8" x14ac:dyDescent="0.25">
      <c r="A121" s="2">
        <v>1</v>
      </c>
      <c r="B121" s="3" t="s">
        <v>119</v>
      </c>
      <c r="C121" s="55">
        <v>199</v>
      </c>
      <c r="D121" s="55">
        <v>20</v>
      </c>
      <c r="E121" s="55">
        <v>3999</v>
      </c>
      <c r="F121" s="55">
        <v>599</v>
      </c>
      <c r="G121" s="56">
        <v>48</v>
      </c>
      <c r="H121" s="5" t="b">
        <f>OR(G121/12&gt;=3,SUM(C121:F121)&gt;1299)</f>
        <v>1</v>
      </c>
    </row>
    <row r="122" spans="1:8" x14ac:dyDescent="0.25">
      <c r="A122" s="2">
        <v>2</v>
      </c>
      <c r="B122" s="3" t="s">
        <v>120</v>
      </c>
      <c r="C122" s="55">
        <v>250</v>
      </c>
      <c r="D122" s="55">
        <v>300</v>
      </c>
      <c r="E122" s="55">
        <v>59</v>
      </c>
      <c r="F122" s="55">
        <v>354</v>
      </c>
      <c r="G122" s="56">
        <v>14</v>
      </c>
      <c r="H122" s="5" t="b">
        <f t="shared" ref="H122:H125" si="12">OR(G122/12&gt;=3,SUM(C122:F122)&gt;1299)</f>
        <v>0</v>
      </c>
    </row>
    <row r="123" spans="1:8" x14ac:dyDescent="0.25">
      <c r="A123" s="2">
        <v>3</v>
      </c>
      <c r="B123" s="3" t="s">
        <v>121</v>
      </c>
      <c r="C123" s="55">
        <v>1030</v>
      </c>
      <c r="D123" s="55">
        <v>150</v>
      </c>
      <c r="E123" s="55">
        <v>67</v>
      </c>
      <c r="F123" s="55">
        <v>5</v>
      </c>
      <c r="G123" s="56">
        <v>20</v>
      </c>
      <c r="H123" s="5" t="b">
        <f t="shared" si="12"/>
        <v>0</v>
      </c>
    </row>
    <row r="124" spans="1:8" x14ac:dyDescent="0.25">
      <c r="A124" s="2">
        <v>4</v>
      </c>
      <c r="B124" s="3" t="s">
        <v>122</v>
      </c>
      <c r="C124" s="55">
        <v>585</v>
      </c>
      <c r="D124" s="55">
        <v>59</v>
      </c>
      <c r="E124" s="55">
        <v>150</v>
      </c>
      <c r="F124" s="55">
        <v>320</v>
      </c>
      <c r="G124" s="56">
        <v>16</v>
      </c>
      <c r="H124" s="5" t="b">
        <f t="shared" si="12"/>
        <v>0</v>
      </c>
    </row>
    <row r="125" spans="1:8" x14ac:dyDescent="0.25">
      <c r="A125" s="2">
        <v>5</v>
      </c>
      <c r="B125" s="3" t="s">
        <v>123</v>
      </c>
      <c r="C125" s="55">
        <v>412</v>
      </c>
      <c r="D125" s="55">
        <v>124</v>
      </c>
      <c r="E125" s="55">
        <v>153</v>
      </c>
      <c r="F125" s="55">
        <v>410</v>
      </c>
      <c r="G125" s="56">
        <v>38</v>
      </c>
      <c r="H125" s="5" t="b">
        <f t="shared" si="12"/>
        <v>1</v>
      </c>
    </row>
    <row r="128" spans="1:8" x14ac:dyDescent="0.25">
      <c r="A128" t="s">
        <v>124</v>
      </c>
    </row>
    <row r="131" spans="1:5" x14ac:dyDescent="0.25">
      <c r="D131" s="57" t="s">
        <v>125</v>
      </c>
      <c r="E131" s="58">
        <v>1000</v>
      </c>
    </row>
    <row r="132" spans="1:5" x14ac:dyDescent="0.25">
      <c r="D132" s="57" t="s">
        <v>126</v>
      </c>
      <c r="E132" s="58">
        <v>2000</v>
      </c>
    </row>
    <row r="133" spans="1:5" x14ac:dyDescent="0.25">
      <c r="D133" s="57" t="s">
        <v>127</v>
      </c>
      <c r="E133" s="58">
        <v>3000</v>
      </c>
    </row>
    <row r="134" spans="1:5" x14ac:dyDescent="0.25">
      <c r="D134" s="57" t="s">
        <v>128</v>
      </c>
      <c r="E134" s="58">
        <v>4000</v>
      </c>
    </row>
    <row r="136" spans="1:5" x14ac:dyDescent="0.25">
      <c r="A136" s="2" t="s">
        <v>0</v>
      </c>
      <c r="B136" s="2" t="s">
        <v>1</v>
      </c>
      <c r="C136" s="2" t="s">
        <v>129</v>
      </c>
      <c r="D136" s="2" t="s">
        <v>130</v>
      </c>
      <c r="E136" s="2" t="s">
        <v>131</v>
      </c>
    </row>
    <row r="137" spans="1:5" x14ac:dyDescent="0.25">
      <c r="A137" s="2">
        <v>1</v>
      </c>
      <c r="B137" s="3" t="s">
        <v>10</v>
      </c>
      <c r="C137" s="59">
        <v>1900</v>
      </c>
      <c r="D137" s="59">
        <v>3</v>
      </c>
      <c r="E137" s="78">
        <f>IF(D137&lt;5,$E$131,IF(D137&lt;10,$E$132,IF(D137&lt;15,$E$133,IF(D137&lt;20,$E$134,"poza zakresem"))))</f>
        <v>1000</v>
      </c>
    </row>
    <row r="138" spans="1:5" x14ac:dyDescent="0.25">
      <c r="A138" s="2">
        <v>2</v>
      </c>
      <c r="B138" s="3" t="s">
        <v>11</v>
      </c>
      <c r="C138" s="59">
        <v>1800</v>
      </c>
      <c r="D138" s="59">
        <v>7</v>
      </c>
      <c r="E138" s="78">
        <f t="shared" ref="E138:E146" si="13">IF(D138&lt;5,$E$131,IF(D138&lt;10,$E$132,IF(D138&lt;15,$E$133,IF(D138&lt;20,$E$134,"poza zakresem"))))</f>
        <v>2000</v>
      </c>
    </row>
    <row r="139" spans="1:5" x14ac:dyDescent="0.25">
      <c r="A139" s="2">
        <v>3</v>
      </c>
      <c r="B139" s="3" t="s">
        <v>12</v>
      </c>
      <c r="C139" s="59">
        <v>1600</v>
      </c>
      <c r="D139" s="59">
        <v>12</v>
      </c>
      <c r="E139" s="78">
        <f t="shared" si="13"/>
        <v>3000</v>
      </c>
    </row>
    <row r="140" spans="1:5" x14ac:dyDescent="0.25">
      <c r="A140" s="2">
        <v>4</v>
      </c>
      <c r="B140" s="3" t="s">
        <v>13</v>
      </c>
      <c r="C140" s="59">
        <v>1950</v>
      </c>
      <c r="D140" s="59">
        <v>10</v>
      </c>
      <c r="E140" s="78">
        <f t="shared" si="13"/>
        <v>3000</v>
      </c>
    </row>
    <row r="141" spans="1:5" x14ac:dyDescent="0.25">
      <c r="A141" s="2">
        <v>5</v>
      </c>
      <c r="B141" s="3" t="s">
        <v>14</v>
      </c>
      <c r="C141" s="59">
        <v>2100</v>
      </c>
      <c r="D141" s="59">
        <v>6</v>
      </c>
      <c r="E141" s="78">
        <f t="shared" si="13"/>
        <v>2000</v>
      </c>
    </row>
    <row r="142" spans="1:5" x14ac:dyDescent="0.25">
      <c r="A142" s="2">
        <v>6</v>
      </c>
      <c r="B142" s="3" t="s">
        <v>15</v>
      </c>
      <c r="C142" s="59">
        <v>1650</v>
      </c>
      <c r="D142" s="59">
        <v>18</v>
      </c>
      <c r="E142" s="78">
        <f t="shared" si="13"/>
        <v>4000</v>
      </c>
    </row>
    <row r="143" spans="1:5" x14ac:dyDescent="0.25">
      <c r="A143" s="2">
        <v>7</v>
      </c>
      <c r="B143" s="3" t="s">
        <v>16</v>
      </c>
      <c r="C143" s="59">
        <v>1590</v>
      </c>
      <c r="D143" s="59">
        <v>4</v>
      </c>
      <c r="E143" s="78">
        <f t="shared" si="13"/>
        <v>1000</v>
      </c>
    </row>
    <row r="144" spans="1:5" x14ac:dyDescent="0.25">
      <c r="A144" s="2">
        <v>8</v>
      </c>
      <c r="B144" s="3" t="s">
        <v>17</v>
      </c>
      <c r="C144" s="59">
        <v>1349</v>
      </c>
      <c r="D144" s="59">
        <v>2</v>
      </c>
      <c r="E144" s="78">
        <f t="shared" si="13"/>
        <v>1000</v>
      </c>
    </row>
    <row r="145" spans="1:10" x14ac:dyDescent="0.25">
      <c r="A145" s="2">
        <v>9</v>
      </c>
      <c r="B145" s="3" t="s">
        <v>18</v>
      </c>
      <c r="C145" s="59">
        <v>1300</v>
      </c>
      <c r="D145" s="59">
        <v>11</v>
      </c>
      <c r="E145" s="78">
        <f t="shared" si="13"/>
        <v>3000</v>
      </c>
    </row>
    <row r="146" spans="1:10" x14ac:dyDescent="0.25">
      <c r="A146" s="2">
        <v>10</v>
      </c>
      <c r="B146" s="3" t="s">
        <v>19</v>
      </c>
      <c r="C146" s="59">
        <v>3100</v>
      </c>
      <c r="D146" s="59">
        <v>8</v>
      </c>
      <c r="E146" s="78">
        <f t="shared" si="13"/>
        <v>2000</v>
      </c>
    </row>
    <row r="149" spans="1:10" x14ac:dyDescent="0.25">
      <c r="A149" t="s">
        <v>132</v>
      </c>
    </row>
    <row r="154" spans="1:10" ht="30" x14ac:dyDescent="0.25">
      <c r="A154" s="2" t="s">
        <v>0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5</v>
      </c>
      <c r="G154" s="2" t="s">
        <v>6</v>
      </c>
      <c r="H154" s="2" t="s">
        <v>7</v>
      </c>
      <c r="I154" s="2" t="s">
        <v>8</v>
      </c>
      <c r="J154" s="60" t="s">
        <v>9</v>
      </c>
    </row>
    <row r="155" spans="1:10" x14ac:dyDescent="0.25">
      <c r="A155" s="2">
        <v>1</v>
      </c>
      <c r="B155" s="3" t="s">
        <v>10</v>
      </c>
      <c r="C155" s="4">
        <v>4</v>
      </c>
      <c r="D155" s="4">
        <v>2</v>
      </c>
      <c r="E155" s="4">
        <v>5</v>
      </c>
      <c r="F155" s="4">
        <v>5</v>
      </c>
      <c r="G155" s="4">
        <v>5</v>
      </c>
      <c r="H155" s="4">
        <v>5</v>
      </c>
      <c r="I155" s="5" t="str">
        <f>IF(AVERAGE(C155:H155)&gt;=4.5,"TAK","NIE")</f>
        <v>NIE</v>
      </c>
      <c r="J155" s="5" t="b">
        <f>AND(I155="TAK",COUNTIFS(C155:H155,"&gt;=5")&gt;=2)</f>
        <v>0</v>
      </c>
    </row>
    <row r="156" spans="1:10" x14ac:dyDescent="0.25">
      <c r="A156" s="2">
        <v>2</v>
      </c>
      <c r="B156" s="3" t="s">
        <v>11</v>
      </c>
      <c r="C156" s="4">
        <v>3</v>
      </c>
      <c r="D156" s="4">
        <v>6</v>
      </c>
      <c r="E156" s="4">
        <v>5</v>
      </c>
      <c r="F156" s="4">
        <v>5</v>
      </c>
      <c r="G156" s="4">
        <v>4</v>
      </c>
      <c r="H156" s="4">
        <v>3</v>
      </c>
      <c r="I156" s="5" t="str">
        <f t="shared" ref="I156:I164" si="14">IF(AVERAGE(C156:H156)&gt;=4.5,"TAK","NIE")</f>
        <v>NIE</v>
      </c>
      <c r="J156" s="5" t="b">
        <f t="shared" ref="J156:J164" si="15">AND(I156="TAK",COUNTIFS(C156:H156,"&gt;=5")&gt;=2)</f>
        <v>0</v>
      </c>
    </row>
    <row r="157" spans="1:10" x14ac:dyDescent="0.25">
      <c r="A157" s="2">
        <v>3</v>
      </c>
      <c r="B157" s="3" t="s">
        <v>12</v>
      </c>
      <c r="C157" s="4">
        <v>3.5</v>
      </c>
      <c r="D157" s="4">
        <v>3</v>
      </c>
      <c r="E157" s="4">
        <v>3.5</v>
      </c>
      <c r="F157" s="4">
        <v>5</v>
      </c>
      <c r="G157" s="4">
        <v>4</v>
      </c>
      <c r="H157" s="4">
        <v>4</v>
      </c>
      <c r="I157" s="5" t="str">
        <f t="shared" si="14"/>
        <v>NIE</v>
      </c>
      <c r="J157" s="5" t="b">
        <f t="shared" si="15"/>
        <v>0</v>
      </c>
    </row>
    <row r="158" spans="1:10" x14ac:dyDescent="0.25">
      <c r="A158" s="2">
        <v>4</v>
      </c>
      <c r="B158" s="3" t="s">
        <v>13</v>
      </c>
      <c r="C158" s="4">
        <v>4.5</v>
      </c>
      <c r="D158" s="4">
        <v>4.5</v>
      </c>
      <c r="E158" s="4">
        <v>4.5</v>
      </c>
      <c r="F158" s="4">
        <v>3.5</v>
      </c>
      <c r="G158" s="4">
        <v>6</v>
      </c>
      <c r="H158" s="4">
        <v>5</v>
      </c>
      <c r="I158" s="5" t="str">
        <f t="shared" si="14"/>
        <v>TAK</v>
      </c>
      <c r="J158" s="5" t="b">
        <f t="shared" si="15"/>
        <v>1</v>
      </c>
    </row>
    <row r="159" spans="1:10" x14ac:dyDescent="0.25">
      <c r="A159" s="2">
        <v>5</v>
      </c>
      <c r="B159" s="3" t="s">
        <v>14</v>
      </c>
      <c r="C159" s="4">
        <v>3</v>
      </c>
      <c r="D159" s="4">
        <v>5</v>
      </c>
      <c r="E159" s="4">
        <v>3.5</v>
      </c>
      <c r="F159" s="4">
        <v>6</v>
      </c>
      <c r="G159" s="4">
        <v>4.5</v>
      </c>
      <c r="H159" s="4">
        <v>4</v>
      </c>
      <c r="I159" s="5" t="str">
        <f t="shared" si="14"/>
        <v>NIE</v>
      </c>
      <c r="J159" s="5" t="b">
        <f t="shared" si="15"/>
        <v>0</v>
      </c>
    </row>
    <row r="160" spans="1:10" x14ac:dyDescent="0.25">
      <c r="A160" s="2">
        <v>6</v>
      </c>
      <c r="B160" s="3" t="s">
        <v>15</v>
      </c>
      <c r="C160" s="4">
        <v>4.5</v>
      </c>
      <c r="D160" s="4">
        <v>4</v>
      </c>
      <c r="E160" s="4">
        <v>3</v>
      </c>
      <c r="F160" s="4">
        <v>4.5</v>
      </c>
      <c r="G160" s="4">
        <v>3</v>
      </c>
      <c r="H160" s="4">
        <v>3</v>
      </c>
      <c r="I160" s="5" t="str">
        <f t="shared" si="14"/>
        <v>NIE</v>
      </c>
      <c r="J160" s="5" t="b">
        <f t="shared" si="15"/>
        <v>0</v>
      </c>
    </row>
    <row r="161" spans="1:10" x14ac:dyDescent="0.25">
      <c r="A161" s="2">
        <v>7</v>
      </c>
      <c r="B161" s="3" t="s">
        <v>16</v>
      </c>
      <c r="C161" s="4">
        <v>4</v>
      </c>
      <c r="D161" s="4">
        <v>4.5</v>
      </c>
      <c r="E161" s="4">
        <v>4.5</v>
      </c>
      <c r="F161" s="4">
        <v>4.5</v>
      </c>
      <c r="G161" s="4">
        <v>5</v>
      </c>
      <c r="H161" s="4">
        <v>4.5</v>
      </c>
      <c r="I161" s="5" t="str">
        <f t="shared" si="14"/>
        <v>TAK</v>
      </c>
      <c r="J161" s="5" t="b">
        <f t="shared" si="15"/>
        <v>0</v>
      </c>
    </row>
    <row r="162" spans="1:10" x14ac:dyDescent="0.25">
      <c r="A162" s="2">
        <v>8</v>
      </c>
      <c r="B162" s="3" t="s">
        <v>17</v>
      </c>
      <c r="C162" s="4">
        <v>5</v>
      </c>
      <c r="D162" s="4">
        <v>4</v>
      </c>
      <c r="E162" s="4">
        <v>5</v>
      </c>
      <c r="F162" s="4">
        <v>5</v>
      </c>
      <c r="G162" s="4">
        <v>3.5</v>
      </c>
      <c r="H162" s="4">
        <v>3</v>
      </c>
      <c r="I162" s="5" t="str">
        <f t="shared" si="14"/>
        <v>NIE</v>
      </c>
      <c r="J162" s="5" t="b">
        <f t="shared" si="15"/>
        <v>0</v>
      </c>
    </row>
    <row r="163" spans="1:10" x14ac:dyDescent="0.25">
      <c r="A163" s="2">
        <v>9</v>
      </c>
      <c r="B163" s="3" t="s">
        <v>18</v>
      </c>
      <c r="C163" s="4">
        <v>4.5</v>
      </c>
      <c r="D163" s="4">
        <v>5</v>
      </c>
      <c r="E163" s="4">
        <v>3.5</v>
      </c>
      <c r="F163" s="4">
        <v>6</v>
      </c>
      <c r="G163" s="4">
        <v>5</v>
      </c>
      <c r="H163" s="4">
        <v>3</v>
      </c>
      <c r="I163" s="5" t="str">
        <f t="shared" si="14"/>
        <v>TAK</v>
      </c>
      <c r="J163" s="5" t="b">
        <f t="shared" si="15"/>
        <v>1</v>
      </c>
    </row>
    <row r="164" spans="1:10" x14ac:dyDescent="0.25">
      <c r="A164" s="2">
        <v>10</v>
      </c>
      <c r="B164" s="3" t="s">
        <v>19</v>
      </c>
      <c r="C164" s="4">
        <v>4.5</v>
      </c>
      <c r="D164" s="4">
        <v>3</v>
      </c>
      <c r="E164" s="4">
        <v>5</v>
      </c>
      <c r="F164" s="4">
        <v>3</v>
      </c>
      <c r="G164" s="4">
        <v>3</v>
      </c>
      <c r="H164" s="4">
        <v>6</v>
      </c>
      <c r="I164" s="5" t="str">
        <f t="shared" si="14"/>
        <v>NIE</v>
      </c>
      <c r="J164" s="5" t="b">
        <f t="shared" si="15"/>
        <v>0</v>
      </c>
    </row>
    <row r="167" spans="1:10" x14ac:dyDescent="0.25">
      <c r="A167" t="s">
        <v>133</v>
      </c>
    </row>
    <row r="170" spans="1:10" ht="23.25" x14ac:dyDescent="0.35">
      <c r="A170" s="61" t="s">
        <v>139</v>
      </c>
      <c r="B170" s="62"/>
      <c r="C170" s="62"/>
      <c r="D170" s="62"/>
      <c r="E170" s="62"/>
      <c r="F170" s="62"/>
      <c r="G170" s="62"/>
      <c r="H170" s="62"/>
      <c r="I170" s="62"/>
      <c r="J170" s="62"/>
    </row>
    <row r="171" spans="1:10" ht="23.25" x14ac:dyDescent="0.35">
      <c r="A171" s="66"/>
      <c r="B171" s="67"/>
      <c r="C171" s="67"/>
      <c r="D171" s="67"/>
      <c r="E171" s="67"/>
      <c r="F171" s="67"/>
      <c r="G171" s="67"/>
      <c r="H171" s="67"/>
      <c r="I171" s="67"/>
      <c r="J171" s="67"/>
    </row>
    <row r="174" spans="1:10" x14ac:dyDescent="0.25">
      <c r="A174" t="s">
        <v>134</v>
      </c>
      <c r="B174" s="63" t="s">
        <v>144</v>
      </c>
    </row>
    <row r="176" spans="1:10" x14ac:dyDescent="0.25">
      <c r="A176" t="s">
        <v>135</v>
      </c>
      <c r="B176" s="64" t="str">
        <f>IF(B174&gt;500,"Duże",IF(B174&gt;50,"dodatnie",IF(B174&gt;=0,"do 50 i ZERO",IF(B174&gt;-97,"ujemne","Bardzo UJEMNE"))))</f>
        <v>Duże</v>
      </c>
    </row>
    <row r="178" spans="1:4" x14ac:dyDescent="0.25">
      <c r="A178" s="65" t="s">
        <v>136</v>
      </c>
      <c r="B178" s="65"/>
      <c r="C178" s="65"/>
      <c r="D178" s="65"/>
    </row>
    <row r="179" spans="1:4" x14ac:dyDescent="0.25">
      <c r="A179" s="65" t="s">
        <v>137</v>
      </c>
      <c r="B179" s="65"/>
      <c r="C179" s="65"/>
      <c r="D179" s="65"/>
    </row>
    <row r="180" spans="1:4" x14ac:dyDescent="0.25">
      <c r="A180" s="65" t="s">
        <v>138</v>
      </c>
      <c r="B180" s="65"/>
      <c r="C180" s="65"/>
      <c r="D180" s="65"/>
    </row>
    <row r="219" spans="1:10" x14ac:dyDescent="0.25">
      <c r="A219" t="s">
        <v>140</v>
      </c>
    </row>
    <row r="222" spans="1:10" ht="23.25" x14ac:dyDescent="0.35">
      <c r="A222" s="61" t="s">
        <v>142</v>
      </c>
      <c r="B222" s="62"/>
      <c r="C222" s="62"/>
      <c r="D222" s="62"/>
      <c r="E222" s="62"/>
      <c r="F222" s="62"/>
      <c r="G222" s="62"/>
      <c r="H222" s="62"/>
      <c r="I222" s="62"/>
      <c r="J222" s="62"/>
    </row>
    <row r="223" spans="1:10" ht="23.25" x14ac:dyDescent="0.35">
      <c r="A223" s="68"/>
      <c r="B223" s="69"/>
      <c r="C223" s="69"/>
      <c r="D223" s="69"/>
      <c r="E223" s="69"/>
      <c r="F223" s="69"/>
      <c r="G223" s="69"/>
      <c r="H223" s="69"/>
      <c r="I223" s="69"/>
      <c r="J223" s="69"/>
    </row>
    <row r="225" spans="1:22" x14ac:dyDescent="0.25">
      <c r="A225" t="s">
        <v>134</v>
      </c>
      <c r="B225" s="63">
        <v>501</v>
      </c>
    </row>
    <row r="227" spans="1:22" x14ac:dyDescent="0.25">
      <c r="A227" t="s">
        <v>141</v>
      </c>
      <c r="B227" s="64" t="str">
        <f>IF(B225&gt;=500,"OLBRZYMI",IF(B225&gt;9,"dodatnie",IF(B225&gt;=0,"cyfra",IF(B225&gt;-60,"ujemne i zero",IF(B225&gt;-600,3*B225+500,-B225*1000)))))</f>
        <v>OLBRZYMI</v>
      </c>
    </row>
    <row r="229" spans="1:22" x14ac:dyDescent="0.25">
      <c r="L229" s="81"/>
      <c r="M229" s="82"/>
      <c r="N229" s="82"/>
      <c r="O229" s="82"/>
      <c r="P229" s="82"/>
      <c r="Q229" s="82"/>
      <c r="R229" s="82"/>
      <c r="S229" s="82"/>
      <c r="T229" s="82"/>
      <c r="U229" s="83"/>
      <c r="V229" s="83"/>
    </row>
    <row r="230" spans="1:22" x14ac:dyDescent="0.25">
      <c r="L230" s="82"/>
      <c r="M230" s="82"/>
      <c r="N230" s="82"/>
      <c r="O230" s="82"/>
      <c r="P230" s="82"/>
      <c r="Q230" s="82"/>
      <c r="R230" s="82"/>
      <c r="S230" s="82"/>
      <c r="T230" s="82"/>
      <c r="U230" s="83"/>
      <c r="V230" s="83"/>
    </row>
    <row r="231" spans="1:22" x14ac:dyDescent="0.25">
      <c r="A231" s="65" t="s">
        <v>136</v>
      </c>
      <c r="B231" s="65"/>
      <c r="C231" s="65"/>
      <c r="D231" s="65"/>
      <c r="L231" s="82"/>
      <c r="M231" s="82"/>
      <c r="N231" s="82"/>
      <c r="O231" s="82"/>
      <c r="P231" s="82"/>
      <c r="Q231" s="82"/>
      <c r="R231" s="82"/>
      <c r="S231" s="82"/>
      <c r="T231" s="82"/>
      <c r="U231" s="83"/>
      <c r="V231" s="83"/>
    </row>
    <row r="232" spans="1:22" x14ac:dyDescent="0.25">
      <c r="A232" s="65" t="s">
        <v>137</v>
      </c>
      <c r="B232" s="65"/>
      <c r="C232" s="65"/>
      <c r="D232" s="65"/>
    </row>
    <row r="233" spans="1:22" x14ac:dyDescent="0.25">
      <c r="A233" s="65" t="s">
        <v>138</v>
      </c>
      <c r="B233" s="65"/>
      <c r="C233" s="65"/>
      <c r="D233" s="65"/>
    </row>
  </sheetData>
  <mergeCells count="12">
    <mergeCell ref="H38:H39"/>
    <mergeCell ref="H42:H43"/>
    <mergeCell ref="L229:V231"/>
    <mergeCell ref="A16:A17"/>
    <mergeCell ref="B16:B17"/>
    <mergeCell ref="C16:C17"/>
    <mergeCell ref="D16:D17"/>
    <mergeCell ref="A35:A36"/>
    <mergeCell ref="B35:B36"/>
    <mergeCell ref="C35:C36"/>
    <mergeCell ref="D35:D36"/>
    <mergeCell ref="H35:H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9A87-DBCF-447D-B9F3-D51BA791197B}">
  <sheetPr codeName="Arkusz3"/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Pekalski</dc:creator>
  <cp:lastModifiedBy>Krzysztof Dudek</cp:lastModifiedBy>
  <dcterms:created xsi:type="dcterms:W3CDTF">2020-11-02T08:31:59Z</dcterms:created>
  <dcterms:modified xsi:type="dcterms:W3CDTF">2023-07-20T13:18:57Z</dcterms:modified>
</cp:coreProperties>
</file>