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jy020\내 드라이브\2022 1학기\Accounting Principles\W4\"/>
    </mc:Choice>
  </mc:AlternateContent>
  <xr:revisionPtr revIDLastSave="0" documentId="13_ncr:1_{68B4A53E-FCB7-4FCD-BA3F-F1897E1B81D4}" xr6:coauthVersionLast="47" xr6:coauthVersionMax="47" xr10:uidLastSave="{00000000-0000-0000-0000-000000000000}"/>
  <bookViews>
    <workbookView xWindow="1515" yWindow="3975" windowWidth="16020" windowHeight="108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19" i="1" l="1"/>
  <c r="M333" i="1"/>
  <c r="G320" i="1"/>
  <c r="N325" i="1"/>
  <c r="C285" i="1"/>
  <c r="F270" i="1"/>
  <c r="F272" i="1" s="1"/>
  <c r="D325" i="1" l="1"/>
  <c r="D282" i="1"/>
  <c r="G282" i="1" s="1"/>
  <c r="D285" i="1" s="1"/>
  <c r="G285" i="1" s="1"/>
  <c r="F274" i="1"/>
  <c r="K333" i="1" s="1"/>
  <c r="S208" i="1"/>
  <c r="S217" i="1" s="1"/>
  <c r="S207" i="1"/>
  <c r="S206" i="1"/>
  <c r="P206" i="1"/>
  <c r="P200" i="1"/>
  <c r="P170" i="1"/>
  <c r="P169" i="1"/>
  <c r="L79" i="1"/>
  <c r="L78" i="1"/>
  <c r="I78" i="1"/>
  <c r="I82" i="1" s="1"/>
  <c r="R70" i="1"/>
  <c r="R69" i="1"/>
  <c r="R68" i="1"/>
  <c r="T44" i="1"/>
  <c r="S164" i="1"/>
  <c r="P171" i="1" s="1"/>
  <c r="S92" i="1"/>
  <c r="S91" i="1"/>
  <c r="P91" i="1"/>
  <c r="T154" i="1"/>
  <c r="T201" i="1" s="1"/>
  <c r="Q156" i="1"/>
  <c r="Q164" i="1" s="1"/>
  <c r="R181" i="1" s="1"/>
  <c r="P156" i="1"/>
  <c r="P203" i="1" s="1"/>
  <c r="Q155" i="1"/>
  <c r="Q163" i="1" s="1"/>
  <c r="R180" i="1" s="1"/>
  <c r="P155" i="1"/>
  <c r="P202" i="1" s="1"/>
  <c r="Q154" i="1"/>
  <c r="Q201" i="1" s="1"/>
  <c r="P154" i="1"/>
  <c r="P201" i="1" s="1"/>
  <c r="Q153" i="1"/>
  <c r="Q200" i="1" s="1"/>
  <c r="L134" i="1"/>
  <c r="L131" i="1"/>
  <c r="T153" i="1" s="1"/>
  <c r="T164" i="1" s="1"/>
  <c r="R179" i="1" s="1"/>
  <c r="F139" i="1"/>
  <c r="F136" i="1"/>
  <c r="F133" i="1"/>
  <c r="F130" i="1"/>
  <c r="S102" i="1"/>
  <c r="S151" i="1" s="1"/>
  <c r="S163" i="1" s="1"/>
  <c r="S101" i="1"/>
  <c r="S150" i="1" s="1"/>
  <c r="S197" i="1" s="1"/>
  <c r="S216" i="1" s="1"/>
  <c r="S100" i="1"/>
  <c r="S149" i="1" s="1"/>
  <c r="S196" i="1" s="1"/>
  <c r="S215" i="1" s="1"/>
  <c r="P101" i="1"/>
  <c r="P150" i="1" s="1"/>
  <c r="P197" i="1" s="1"/>
  <c r="P216" i="1" s="1"/>
  <c r="P100" i="1"/>
  <c r="P149" i="1" s="1"/>
  <c r="P196" i="1" s="1"/>
  <c r="P215" i="1" s="1"/>
  <c r="T87" i="1"/>
  <c r="T86" i="1"/>
  <c r="T101" i="1" s="1"/>
  <c r="T112" i="1" s="1"/>
  <c r="T113" i="1" s="1"/>
  <c r="T85" i="1"/>
  <c r="T100" i="1" s="1"/>
  <c r="T116" i="1" s="1"/>
  <c r="Q88" i="1"/>
  <c r="Q101" i="1" s="1"/>
  <c r="Q113" i="1" s="1"/>
  <c r="Q87" i="1"/>
  <c r="Q86" i="1"/>
  <c r="G325" i="1" l="1"/>
  <c r="D328" i="1"/>
  <c r="Q203" i="1"/>
  <c r="T200" i="1"/>
  <c r="S198" i="1"/>
  <c r="L190" i="1"/>
  <c r="T207" i="1" s="1"/>
  <c r="Q202" i="1"/>
  <c r="I189" i="1"/>
  <c r="Q206" i="1" s="1"/>
  <c r="L189" i="1"/>
  <c r="T206" i="1" s="1"/>
  <c r="R183" i="1"/>
  <c r="T149" i="1"/>
  <c r="T150" i="1"/>
  <c r="Q150" i="1"/>
  <c r="G328" i="1" l="1"/>
  <c r="D331" i="1"/>
  <c r="L191" i="1"/>
  <c r="T208" i="1" s="1"/>
  <c r="Q162" i="1"/>
  <c r="Q197" i="1"/>
  <c r="Q216" i="1" s="1"/>
  <c r="Q228" i="1" s="1"/>
  <c r="T162" i="1"/>
  <c r="T197" i="1"/>
  <c r="T216" i="1" s="1"/>
  <c r="T161" i="1"/>
  <c r="T227" i="1" s="1"/>
  <c r="T228" i="1" s="1"/>
  <c r="T196" i="1"/>
  <c r="P60" i="1"/>
  <c r="T92" i="1"/>
  <c r="T91" i="1"/>
  <c r="P59" i="1"/>
  <c r="P58" i="1"/>
  <c r="T43" i="1"/>
  <c r="T42" i="1"/>
  <c r="T41" i="1"/>
  <c r="S44" i="1"/>
  <c r="S43" i="1"/>
  <c r="S42" i="1"/>
  <c r="S41" i="1"/>
  <c r="Q44" i="1"/>
  <c r="Q43" i="1"/>
  <c r="Q42" i="1"/>
  <c r="Q41" i="1"/>
  <c r="P44" i="1"/>
  <c r="P43" i="1"/>
  <c r="P42" i="1"/>
  <c r="P41" i="1"/>
  <c r="F29" i="1"/>
  <c r="F26" i="1"/>
  <c r="F23" i="1"/>
  <c r="F20" i="1"/>
  <c r="F17" i="1"/>
  <c r="F14" i="1"/>
  <c r="F11" i="1"/>
  <c r="F8" i="1"/>
  <c r="F4" i="1"/>
  <c r="G331" i="1" l="1"/>
  <c r="D334" i="1"/>
  <c r="T215" i="1"/>
  <c r="Q91" i="1"/>
  <c r="L80" i="1"/>
  <c r="Q49" i="1"/>
  <c r="Q85" i="1" s="1"/>
  <c r="Q100" i="1" s="1"/>
  <c r="R72" i="1"/>
  <c r="T231" i="1" l="1"/>
  <c r="G334" i="1"/>
  <c r="D337" i="1"/>
  <c r="T93" i="1"/>
  <c r="L82" i="1"/>
  <c r="Q112" i="1"/>
  <c r="Q119" i="1" s="1"/>
  <c r="Q149" i="1"/>
  <c r="Q196" i="1" s="1"/>
  <c r="T102" i="1"/>
  <c r="G337" i="1" l="1"/>
  <c r="D339" i="1"/>
  <c r="G339" i="1" s="1"/>
  <c r="Q215" i="1"/>
  <c r="Q212" i="1"/>
  <c r="Q161" i="1"/>
  <c r="Q227" i="1"/>
  <c r="Q234" i="1" s="1"/>
  <c r="T117" i="1"/>
  <c r="T118" i="1" s="1"/>
  <c r="T119" i="1" s="1"/>
  <c r="T151" i="1"/>
  <c r="T163" i="1" l="1"/>
  <c r="T198" i="1"/>
  <c r="T217" i="1" l="1"/>
  <c r="T212" i="1"/>
  <c r="T232" i="1" l="1"/>
  <c r="T233" i="1" s="1"/>
  <c r="T234" i="1" s="1"/>
  <c r="T219" i="1"/>
</calcChain>
</file>

<file path=xl/sharedStrings.xml><?xml version="1.0" encoding="utf-8"?>
<sst xmlns="http://schemas.openxmlformats.org/spreadsheetml/2006/main" count="276" uniqueCount="145">
  <si>
    <t>Cash</t>
  </si>
  <si>
    <t>Salary Expense</t>
  </si>
  <si>
    <t>Capital Stock</t>
  </si>
  <si>
    <t>Bank Loan</t>
  </si>
  <si>
    <t>Revenue</t>
  </si>
  <si>
    <t>Interest Expense</t>
  </si>
  <si>
    <t>Earnings (loss)</t>
  </si>
  <si>
    <t>ST Consulting</t>
  </si>
  <si>
    <t>Balance sheet</t>
  </si>
  <si>
    <t xml:space="preserve">             ASSET</t>
  </si>
  <si>
    <t>TOTAL LIABILITIES</t>
  </si>
  <si>
    <t xml:space="preserve">       LIABILITIES</t>
  </si>
  <si>
    <t xml:space="preserve">    EQUITY</t>
  </si>
  <si>
    <t>TOTAL EQUITY</t>
  </si>
  <si>
    <t>TOTAL ASSETS</t>
  </si>
  <si>
    <t>TOTAL LIABILITIES AND EQUITY</t>
  </si>
  <si>
    <t>Receivables</t>
  </si>
  <si>
    <t>Revenue(Cash)</t>
  </si>
  <si>
    <t>Revenue (on-credit)</t>
  </si>
  <si>
    <t>December 31, 2021</t>
  </si>
  <si>
    <t>ST Contulting</t>
  </si>
  <si>
    <t>Income Statement</t>
  </si>
  <si>
    <t>Salary expense</t>
  </si>
  <si>
    <t>net-income</t>
  </si>
  <si>
    <t>Date</t>
  </si>
  <si>
    <t>Event</t>
  </si>
  <si>
    <t>202X.21.31.</t>
  </si>
  <si>
    <t>You want to make the income statement and balance sheet</t>
  </si>
  <si>
    <t>Step #1</t>
  </si>
  <si>
    <t xml:space="preserve">    adding all accounting records</t>
  </si>
  <si>
    <t>Step #2</t>
  </si>
  <si>
    <t>Step #3</t>
  </si>
  <si>
    <t xml:space="preserve">  Making Income Statement from the results of Step #2</t>
  </si>
  <si>
    <t xml:space="preserve">   (the period would be from October to December.)</t>
  </si>
  <si>
    <t>Step #4</t>
  </si>
  <si>
    <t>earnings</t>
  </si>
  <si>
    <t xml:space="preserve">  (removing the numbers of Step #2)</t>
  </si>
  <si>
    <t>From October to December</t>
  </si>
  <si>
    <t>Step #5</t>
  </si>
  <si>
    <t xml:space="preserve">  Making the final results</t>
  </si>
  <si>
    <t xml:space="preserve">  (adding results of Step #1 and Step $4)</t>
  </si>
  <si>
    <t>Temporal Results #2</t>
  </si>
  <si>
    <t>Temporal Results #3</t>
  </si>
  <si>
    <t>Temporal Results #4</t>
  </si>
  <si>
    <t>Temporal Results #5-2 (= Temporal Results #5-1)</t>
  </si>
  <si>
    <t>Step #6</t>
  </si>
  <si>
    <t xml:space="preserve">   (the point in time would be from the end of December.)</t>
  </si>
  <si>
    <t>Temporal Results #6</t>
  </si>
  <si>
    <t>20X1.10.20.</t>
  </si>
  <si>
    <t>20X1.10.25.</t>
  </si>
  <si>
    <t>20X1.11.5.</t>
  </si>
  <si>
    <t>20X1.11.20.</t>
  </si>
  <si>
    <t>20X1.11.25.</t>
  </si>
  <si>
    <t>20X1.12.7.</t>
  </si>
  <si>
    <t>20X1.12.10.</t>
  </si>
  <si>
    <t>20X1.12.20.</t>
  </si>
  <si>
    <t>20X1.12.25.</t>
  </si>
  <si>
    <t>20X2.1.11.</t>
  </si>
  <si>
    <t>20X2.1.9.</t>
  </si>
  <si>
    <t>20X2.1.20.</t>
  </si>
  <si>
    <t>20X2.1.25.</t>
  </si>
  <si>
    <t>20X2.1.31.</t>
  </si>
  <si>
    <t>Accounting Record (permanent records)  AC#1</t>
  </si>
  <si>
    <t>Temporal results #7-1</t>
  </si>
  <si>
    <t>Temporal Results #7-2 ( = Temporal results #7-1)</t>
  </si>
  <si>
    <t>Temporal results #1-1 (=AC#1)</t>
  </si>
  <si>
    <t>Temporal Results #1-2 ( = Temporal results #1-1 = AC#1)</t>
  </si>
  <si>
    <t>Accounting Record (permanent records)  AC#2 ( = temporal results #4)</t>
  </si>
  <si>
    <t>Accounting Record (permanent records)  AC#3</t>
  </si>
  <si>
    <t xml:space="preserve">   (Adding AC#1, AC#2, and AC$3 ) </t>
  </si>
  <si>
    <t xml:space="preserve">  (= Results #5-2 + AC#3)</t>
  </si>
  <si>
    <t>Temporal Results #8</t>
  </si>
  <si>
    <t xml:space="preserve">  Selecting only revenue(gain) and expense from Step #1</t>
  </si>
  <si>
    <t xml:space="preserve">  Moving "the summary of business" to one equity item by using the results of Step #3</t>
  </si>
  <si>
    <t xml:space="preserve">   (the period would be from January.)</t>
  </si>
  <si>
    <t>Temporal Results #9</t>
  </si>
  <si>
    <t>Accounting Record (permanent records)  AC#4 ( = temporal results #10)</t>
  </si>
  <si>
    <t>Temporal Results #10</t>
  </si>
  <si>
    <t>Temporal Results #10-1 (= Temporal Results #7-1 + Temporal Results #10)</t>
  </si>
  <si>
    <t>Temporal Results #10-2 (= Temporal Results #10-1)</t>
  </si>
  <si>
    <t xml:space="preserve">  Making Balance Sheet from the results of Step #5</t>
  </si>
  <si>
    <t>You can make the same balance sheet from AC#1 and AC#3.</t>
  </si>
  <si>
    <t xml:space="preserve"> (Practice by yourself.)</t>
  </si>
  <si>
    <t>Receivable</t>
    <phoneticPr fontId="5" type="noConversion"/>
  </si>
  <si>
    <t>ST consulting gave salary to its employees, $2000 of cash.</t>
    <phoneticPr fontId="5" type="noConversion"/>
  </si>
  <si>
    <t>Earnings</t>
    <phoneticPr fontId="5" type="noConversion"/>
  </si>
  <si>
    <t>Temporal Results #5-1 (= Temporal Results #1-2 + Temporal Results #4)</t>
    <phoneticPr fontId="5" type="noConversion"/>
  </si>
  <si>
    <t>#7-1</t>
    <phoneticPr fontId="5" type="noConversion"/>
  </si>
  <si>
    <t xml:space="preserve">   (the point in time would be from the end of january.)</t>
    <phoneticPr fontId="5" type="noConversion"/>
  </si>
  <si>
    <t>Receivable</t>
    <phoneticPr fontId="5" type="noConversion"/>
  </si>
  <si>
    <t>Principle</t>
    <phoneticPr fontId="5" type="noConversion"/>
  </si>
  <si>
    <t xml:space="preserve">Interest rate </t>
    <phoneticPr fontId="5" type="noConversion"/>
  </si>
  <si>
    <t>One-year interest expense</t>
    <phoneticPr fontId="5" type="noConversion"/>
  </si>
  <si>
    <t>for 12 months</t>
    <phoneticPr fontId="5" type="noConversion"/>
  </si>
  <si>
    <t>for 1month</t>
    <phoneticPr fontId="5" type="noConversion"/>
  </si>
  <si>
    <t>in 2021, we spend or use the borrowed money for three months, 10~12</t>
    <phoneticPr fontId="5" type="noConversion"/>
  </si>
  <si>
    <t>interest expense for 2021</t>
    <phoneticPr fontId="5" type="noConversion"/>
  </si>
  <si>
    <t>12.31., 2021</t>
    <phoneticPr fontId="5" type="noConversion"/>
  </si>
  <si>
    <t>Interest expense</t>
    <phoneticPr fontId="5" type="noConversion"/>
  </si>
  <si>
    <t>Unpaid expense</t>
    <phoneticPr fontId="5" type="noConversion"/>
  </si>
  <si>
    <t>9.30, 2022</t>
    <phoneticPr fontId="5" type="noConversion"/>
  </si>
  <si>
    <t>Bank Loan</t>
    <phoneticPr fontId="5" type="noConversion"/>
  </si>
  <si>
    <t>cash</t>
    <phoneticPr fontId="5" type="noConversion"/>
  </si>
  <si>
    <t>Trial Balance</t>
    <phoneticPr fontId="5" type="noConversion"/>
  </si>
  <si>
    <t>You have one big expense</t>
    <phoneticPr fontId="5" type="noConversion"/>
  </si>
  <si>
    <t>It spans two accounting periods</t>
    <phoneticPr fontId="5" type="noConversion"/>
  </si>
  <si>
    <t>So, you need to divide those big expenses into two accounting periods.</t>
    <phoneticPr fontId="5" type="noConversion"/>
  </si>
  <si>
    <t>Income statement</t>
    <phoneticPr fontId="5" type="noConversion"/>
  </si>
  <si>
    <t>year 2021</t>
    <phoneticPr fontId="5" type="noConversion"/>
  </si>
  <si>
    <t>Year 2022</t>
    <phoneticPr fontId="5" type="noConversion"/>
  </si>
  <si>
    <t>Revenue XXX</t>
    <phoneticPr fontId="5" type="noConversion"/>
  </si>
  <si>
    <t>Interest  expense   125</t>
    <phoneticPr fontId="5" type="noConversion"/>
  </si>
  <si>
    <t>Interest  expense   375</t>
    <phoneticPr fontId="5" type="noConversion"/>
  </si>
  <si>
    <t>Net-income       OOO</t>
    <phoneticPr fontId="5" type="noConversion"/>
  </si>
  <si>
    <t>Interest expense   500</t>
    <phoneticPr fontId="5" type="noConversion"/>
  </si>
  <si>
    <t>from 2021 to 2022 (for two years)</t>
    <phoneticPr fontId="5" type="noConversion"/>
  </si>
  <si>
    <t>Case #1 ) interest expense is paid monthly at the beginning of month</t>
    <phoneticPr fontId="5" type="noConversion"/>
  </si>
  <si>
    <t>2021.10.1.</t>
    <phoneticPr fontId="5" type="noConversion"/>
  </si>
  <si>
    <t>Interest expense</t>
    <phoneticPr fontId="5" type="noConversion"/>
  </si>
  <si>
    <t>cash</t>
    <phoneticPr fontId="5" type="noConversion"/>
  </si>
  <si>
    <t>2021.11.1.</t>
    <phoneticPr fontId="5" type="noConversion"/>
  </si>
  <si>
    <t>2021.12.1.</t>
    <phoneticPr fontId="5" type="noConversion"/>
  </si>
  <si>
    <t>2022.1.1.</t>
    <phoneticPr fontId="5" type="noConversion"/>
  </si>
  <si>
    <t>2022.2.1.</t>
    <phoneticPr fontId="5" type="noConversion"/>
  </si>
  <si>
    <t>2022.3.1.</t>
    <phoneticPr fontId="5" type="noConversion"/>
  </si>
  <si>
    <t>No adjusting entries</t>
    <phoneticPr fontId="5" type="noConversion"/>
  </si>
  <si>
    <t>Bank Loan</t>
    <phoneticPr fontId="5" type="noConversion"/>
  </si>
  <si>
    <t>Case #2 ) interest expense is paid from the beginning of the contract</t>
    <phoneticPr fontId="5" type="noConversion"/>
  </si>
  <si>
    <t>Cash</t>
    <phoneticPr fontId="5" type="noConversion"/>
  </si>
  <si>
    <t>pre-paid interest expense (Asset)</t>
    <phoneticPr fontId="5" type="noConversion"/>
  </si>
  <si>
    <t>2022.9.30.</t>
    <phoneticPr fontId="5" type="noConversion"/>
  </si>
  <si>
    <t>2021.12.31.</t>
    <phoneticPr fontId="5" type="noConversion"/>
  </si>
  <si>
    <t>Interest Expense</t>
    <phoneticPr fontId="5" type="noConversion"/>
  </si>
  <si>
    <t>ST consulting was eatablished with $2000 cash</t>
  </si>
  <si>
    <t>ST consulting borrowed money from a bank, $9000.</t>
  </si>
  <si>
    <t>ST consulting made cash revenue, $1000.</t>
  </si>
  <si>
    <t>ST consulting gave salary to its employees, $2000 of cash.</t>
  </si>
  <si>
    <t>ST consulting paid interest expense, $40 of cash.</t>
  </si>
  <si>
    <t>ST consulting made cash recenue, $5000.</t>
  </si>
  <si>
    <t>ST consulting made on-credit revenue, $1000.</t>
  </si>
  <si>
    <t>ST consulting made cash revenue, $6000.</t>
  </si>
  <si>
    <t>ST consulting made on-credit recenue, $2000.</t>
  </si>
  <si>
    <t>Closing Entries</t>
    <phoneticPr fontId="5" type="noConversion"/>
  </si>
  <si>
    <t>total</t>
    <phoneticPr fontId="5" type="noConversion"/>
  </si>
  <si>
    <t>AC#4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</si>
</sst>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_(* #,##0_);_(* \(#,##0\);_(* &quot;-&quot;??_);_(@_)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b/>
      <sz val="16"/>
      <color rgb="FFFF0000"/>
      <name val="맑은 고딕"/>
      <family val="2"/>
      <scheme val="minor"/>
    </font>
    <font>
      <b/>
      <sz val="20"/>
      <color rgb="FFC00000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99FF"/>
        <bgColor indexed="64"/>
      </patternFill>
    </fill>
  </fills>
  <borders count="2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</cellStyleXfs>
  <cellXfs count="136">
    <xf numFmtId="0" fontId="0" fillId="0" borderId="0" xfId="0"/>
    <xf numFmtId="0" fontId="0" fillId="0" borderId="1" xfId="0" applyBorder="1"/>
    <xf numFmtId="0" fontId="0" fillId="2" borderId="1" xfId="0" applyFill="1" applyBorder="1"/>
    <xf numFmtId="3" fontId="0" fillId="0" borderId="1" xfId="0" applyNumberFormat="1" applyBorder="1"/>
    <xf numFmtId="0" fontId="0" fillId="0" borderId="1" xfId="0" applyFill="1" applyBorder="1"/>
    <xf numFmtId="0" fontId="0" fillId="3" borderId="1" xfId="0" applyFill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3" xfId="0" applyBorder="1"/>
    <xf numFmtId="0" fontId="0" fillId="0" borderId="6" xfId="0" applyBorder="1"/>
    <xf numFmtId="0" fontId="0" fillId="0" borderId="12" xfId="0" applyBorder="1"/>
    <xf numFmtId="0" fontId="0" fillId="0" borderId="8" xfId="0" applyBorder="1"/>
    <xf numFmtId="0" fontId="0" fillId="0" borderId="10" xfId="0" applyBorder="1"/>
    <xf numFmtId="0" fontId="0" fillId="0" borderId="13" xfId="0" applyBorder="1"/>
    <xf numFmtId="0" fontId="0" fillId="4" borderId="1" xfId="0" applyFill="1" applyBorder="1"/>
    <xf numFmtId="0" fontId="0" fillId="0" borderId="14" xfId="0" applyFill="1" applyBorder="1"/>
    <xf numFmtId="0" fontId="3" fillId="0" borderId="2" xfId="0" applyFont="1" applyBorder="1"/>
    <xf numFmtId="0" fontId="0" fillId="0" borderId="18" xfId="0" applyBorder="1"/>
    <xf numFmtId="0" fontId="2" fillId="2" borderId="18" xfId="0" applyFont="1" applyFill="1" applyBorder="1" applyAlignment="1">
      <alignment horizontal="center"/>
    </xf>
    <xf numFmtId="0" fontId="0" fillId="3" borderId="4" xfId="0" applyFill="1" applyBorder="1"/>
    <xf numFmtId="0" fontId="0" fillId="3" borderId="2" xfId="0" applyFill="1" applyBorder="1"/>
    <xf numFmtId="177" fontId="0" fillId="3" borderId="4" xfId="1" applyNumberFormat="1" applyFont="1" applyFill="1" applyBorder="1"/>
    <xf numFmtId="0" fontId="0" fillId="3" borderId="15" xfId="0" applyFill="1" applyBorder="1"/>
    <xf numFmtId="177" fontId="0" fillId="3" borderId="16" xfId="1" applyNumberFormat="1" applyFont="1" applyFill="1" applyBorder="1"/>
    <xf numFmtId="0" fontId="0" fillId="3" borderId="16" xfId="0" applyFill="1" applyBorder="1"/>
    <xf numFmtId="177" fontId="0" fillId="3" borderId="17" xfId="1" applyNumberFormat="1" applyFont="1" applyFill="1" applyBorder="1"/>
    <xf numFmtId="0" fontId="0" fillId="3" borderId="3" xfId="0" applyFill="1" applyBorder="1"/>
    <xf numFmtId="0" fontId="0" fillId="3" borderId="5" xfId="0" applyFill="1" applyBorder="1"/>
    <xf numFmtId="177" fontId="0" fillId="3" borderId="5" xfId="1" applyNumberFormat="1" applyFont="1" applyFill="1" applyBorder="1"/>
    <xf numFmtId="177" fontId="0" fillId="3" borderId="1" xfId="1" applyNumberFormat="1" applyFont="1" applyFill="1" applyBorder="1"/>
    <xf numFmtId="3" fontId="0" fillId="3" borderId="16" xfId="0" applyNumberFormat="1" applyFill="1" applyBorder="1"/>
    <xf numFmtId="3" fontId="0" fillId="3" borderId="17" xfId="0" applyNumberFormat="1" applyFill="1" applyBorder="1"/>
    <xf numFmtId="0" fontId="0" fillId="3" borderId="14" xfId="0" applyFill="1" applyBorder="1"/>
    <xf numFmtId="3" fontId="0" fillId="3" borderId="14" xfId="0" applyNumberFormat="1" applyFill="1" applyBorder="1"/>
    <xf numFmtId="0" fontId="0" fillId="3" borderId="17" xfId="0" applyFill="1" applyBorder="1"/>
    <xf numFmtId="0" fontId="3" fillId="3" borderId="1" xfId="0" applyFont="1" applyFill="1" applyBorder="1"/>
    <xf numFmtId="0" fontId="0" fillId="4" borderId="4" xfId="0" applyFill="1" applyBorder="1"/>
    <xf numFmtId="177" fontId="0" fillId="4" borderId="1" xfId="0" applyNumberForma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6" xfId="0" applyFill="1" applyBorder="1"/>
    <xf numFmtId="177" fontId="0" fillId="4" borderId="7" xfId="0" applyNumberFormat="1" applyFill="1" applyBorder="1"/>
    <xf numFmtId="0" fontId="0" fillId="4" borderId="7" xfId="0" applyFill="1" applyBorder="1"/>
    <xf numFmtId="177" fontId="0" fillId="4" borderId="8" xfId="0" applyNumberFormat="1" applyFill="1" applyBorder="1"/>
    <xf numFmtId="0" fontId="0" fillId="4" borderId="9" xfId="0" applyFill="1" applyBorder="1"/>
    <xf numFmtId="177" fontId="0" fillId="4" borderId="10" xfId="0" applyNumberFormat="1" applyFill="1" applyBorder="1"/>
    <xf numFmtId="0" fontId="0" fillId="4" borderId="11" xfId="0" applyFill="1" applyBorder="1"/>
    <xf numFmtId="3" fontId="0" fillId="4" borderId="12" xfId="0" applyNumberFormat="1" applyFill="1" applyBorder="1"/>
    <xf numFmtId="0" fontId="0" fillId="4" borderId="12" xfId="0" applyFill="1" applyBorder="1"/>
    <xf numFmtId="177" fontId="0" fillId="4" borderId="13" xfId="0" applyNumberFormat="1" applyFill="1" applyBorder="1"/>
    <xf numFmtId="177" fontId="0" fillId="0" borderId="1" xfId="0" applyNumberFormat="1" applyBorder="1"/>
    <xf numFmtId="0" fontId="0" fillId="5" borderId="1" xfId="0" applyFill="1" applyBorder="1"/>
    <xf numFmtId="177" fontId="0" fillId="5" borderId="1" xfId="0" applyNumberFormat="1" applyFill="1" applyBorder="1"/>
    <xf numFmtId="177" fontId="0" fillId="2" borderId="1" xfId="0" applyNumberFormat="1" applyFill="1" applyBorder="1"/>
    <xf numFmtId="177" fontId="0" fillId="0" borderId="7" xfId="0" applyNumberFormat="1" applyBorder="1"/>
    <xf numFmtId="177" fontId="0" fillId="0" borderId="8" xfId="0" applyNumberFormat="1" applyBorder="1"/>
    <xf numFmtId="177" fontId="0" fillId="0" borderId="10" xfId="0" applyNumberFormat="1" applyBorder="1"/>
    <xf numFmtId="177" fontId="0" fillId="0" borderId="13" xfId="0" applyNumberFormat="1" applyBorder="1"/>
    <xf numFmtId="0" fontId="0" fillId="6" borderId="1" xfId="0" applyFill="1" applyBorder="1"/>
    <xf numFmtId="3" fontId="0" fillId="6" borderId="1" xfId="0" applyNumberFormat="1" applyFill="1" applyBorder="1"/>
    <xf numFmtId="41" fontId="0" fillId="6" borderId="1" xfId="0" applyNumberFormat="1" applyFill="1" applyBorder="1"/>
    <xf numFmtId="177" fontId="0" fillId="4" borderId="4" xfId="1" applyNumberFormat="1" applyFont="1" applyFill="1" applyBorder="1"/>
    <xf numFmtId="0" fontId="0" fillId="4" borderId="19" xfId="0" applyFill="1" applyBorder="1"/>
    <xf numFmtId="177" fontId="0" fillId="4" borderId="20" xfId="1" applyNumberFormat="1" applyFont="1" applyFill="1" applyBorder="1"/>
    <xf numFmtId="0" fontId="0" fillId="4" borderId="20" xfId="0" applyFill="1" applyBorder="1"/>
    <xf numFmtId="177" fontId="0" fillId="4" borderId="21" xfId="1" applyNumberFormat="1" applyFont="1" applyFill="1" applyBorder="1"/>
    <xf numFmtId="0" fontId="0" fillId="4" borderId="22" xfId="0" applyFill="1" applyBorder="1"/>
    <xf numFmtId="177" fontId="0" fillId="4" borderId="23" xfId="1" applyNumberFormat="1" applyFont="1" applyFill="1" applyBorder="1"/>
    <xf numFmtId="177" fontId="0" fillId="4" borderId="12" xfId="1" applyNumberFormat="1" applyFont="1" applyFill="1" applyBorder="1"/>
    <xf numFmtId="15" fontId="0" fillId="6" borderId="1" xfId="0" applyNumberFormat="1" applyFill="1" applyBorder="1"/>
    <xf numFmtId="0" fontId="4" fillId="0" borderId="1" xfId="0" applyFont="1" applyBorder="1"/>
    <xf numFmtId="3" fontId="0" fillId="4" borderId="1" xfId="0" applyNumberFormat="1" applyFill="1" applyBorder="1"/>
    <xf numFmtId="0" fontId="0" fillId="4" borderId="14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177" fontId="0" fillId="7" borderId="7" xfId="0" applyNumberFormat="1" applyFill="1" applyBorder="1"/>
    <xf numFmtId="177" fontId="0" fillId="7" borderId="8" xfId="0" applyNumberFormat="1" applyFill="1" applyBorder="1"/>
    <xf numFmtId="0" fontId="0" fillId="7" borderId="10" xfId="0" applyFill="1" applyBorder="1"/>
    <xf numFmtId="3" fontId="0" fillId="7" borderId="1" xfId="0" applyNumberFormat="1" applyFill="1" applyBorder="1"/>
    <xf numFmtId="0" fontId="0" fillId="7" borderId="1" xfId="0" applyFill="1" applyBorder="1"/>
    <xf numFmtId="177" fontId="0" fillId="7" borderId="10" xfId="0" applyNumberFormat="1" applyFill="1" applyBorder="1"/>
    <xf numFmtId="0" fontId="0" fillId="7" borderId="11" xfId="0" applyFill="1" applyBorder="1"/>
    <xf numFmtId="0" fontId="0" fillId="7" borderId="12" xfId="0" applyFill="1" applyBorder="1"/>
    <xf numFmtId="177" fontId="0" fillId="7" borderId="13" xfId="0" applyNumberFormat="1" applyFill="1" applyBorder="1"/>
    <xf numFmtId="177" fontId="0" fillId="7" borderId="1" xfId="0" applyNumberFormat="1" applyFill="1" applyBorder="1"/>
    <xf numFmtId="3" fontId="0" fillId="7" borderId="12" xfId="0" applyNumberFormat="1" applyFill="1" applyBorder="1"/>
    <xf numFmtId="0" fontId="0" fillId="7" borderId="4" xfId="0" applyFill="1" applyBorder="1"/>
    <xf numFmtId="0" fontId="0" fillId="7" borderId="24" xfId="0" applyFill="1" applyBorder="1"/>
    <xf numFmtId="0" fontId="0" fillId="7" borderId="25" xfId="0" applyFill="1" applyBorder="1"/>
    <xf numFmtId="0" fontId="0" fillId="7" borderId="5" xfId="0" applyFill="1" applyBorder="1"/>
    <xf numFmtId="177" fontId="0" fillId="7" borderId="5" xfId="0" applyNumberFormat="1" applyFill="1" applyBorder="1"/>
    <xf numFmtId="0" fontId="0" fillId="7" borderId="13" xfId="0" applyFill="1" applyBorder="1"/>
    <xf numFmtId="0" fontId="3" fillId="8" borderId="1" xfId="0" applyFont="1" applyFill="1" applyBorder="1"/>
    <xf numFmtId="0" fontId="0" fillId="8" borderId="1" xfId="0" applyFill="1" applyBorder="1"/>
    <xf numFmtId="177" fontId="0" fillId="8" borderId="1" xfId="0" applyNumberFormat="1" applyFill="1" applyBorder="1"/>
    <xf numFmtId="41" fontId="0" fillId="0" borderId="1" xfId="2" applyFont="1" applyBorder="1" applyAlignment="1"/>
    <xf numFmtId="9" fontId="0" fillId="0" borderId="1" xfId="0" applyNumberFormat="1" applyBorder="1"/>
    <xf numFmtId="41" fontId="0" fillId="0" borderId="1" xfId="0" applyNumberFormat="1" applyBorder="1"/>
    <xf numFmtId="43" fontId="0" fillId="0" borderId="1" xfId="0" applyNumberFormat="1" applyBorder="1"/>
    <xf numFmtId="0" fontId="0" fillId="0" borderId="15" xfId="0" applyBorder="1"/>
    <xf numFmtId="41" fontId="0" fillId="0" borderId="16" xfId="2" applyFont="1" applyBorder="1" applyAlignment="1"/>
    <xf numFmtId="41" fontId="0" fillId="0" borderId="5" xfId="2" applyFont="1" applyBorder="1" applyAlignment="1"/>
    <xf numFmtId="41" fontId="0" fillId="0" borderId="4" xfId="2" applyFont="1" applyBorder="1" applyAlignment="1"/>
    <xf numFmtId="41" fontId="0" fillId="0" borderId="17" xfId="2" applyFont="1" applyBorder="1" applyAlignment="1"/>
    <xf numFmtId="41" fontId="0" fillId="0" borderId="3" xfId="2" applyFont="1" applyBorder="1" applyAlignment="1"/>
    <xf numFmtId="41" fontId="0" fillId="0" borderId="7" xfId="2" applyFont="1" applyBorder="1" applyAlignment="1"/>
    <xf numFmtId="41" fontId="0" fillId="0" borderId="8" xfId="2" applyFont="1" applyBorder="1" applyAlignment="1"/>
    <xf numFmtId="41" fontId="0" fillId="0" borderId="12" xfId="2" applyFont="1" applyBorder="1" applyAlignment="1"/>
    <xf numFmtId="41" fontId="0" fillId="0" borderId="13" xfId="2" applyFont="1" applyBorder="1" applyAlignment="1"/>
    <xf numFmtId="41" fontId="0" fillId="0" borderId="10" xfId="2" applyFont="1" applyBorder="1" applyAlignment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41" fontId="0" fillId="2" borderId="1" xfId="2" applyFont="1" applyFill="1" applyBorder="1" applyAlignment="1"/>
    <xf numFmtId="41" fontId="0" fillId="2" borderId="10" xfId="2" applyFont="1" applyFill="1" applyBorder="1" applyAlignment="1"/>
    <xf numFmtId="0" fontId="0" fillId="2" borderId="2" xfId="0" applyFill="1" applyBorder="1"/>
    <xf numFmtId="43" fontId="0" fillId="2" borderId="1" xfId="0" applyNumberFormat="1" applyFill="1" applyBorder="1"/>
    <xf numFmtId="43" fontId="0" fillId="2" borderId="10" xfId="0" applyNumberFormat="1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43" fontId="0" fillId="2" borderId="12" xfId="0" applyNumberFormat="1" applyFill="1" applyBorder="1"/>
    <xf numFmtId="43" fontId="0" fillId="2" borderId="13" xfId="0" applyNumberFormat="1" applyFill="1" applyBorder="1"/>
    <xf numFmtId="0" fontId="0" fillId="2" borderId="5" xfId="0" applyFill="1" applyBorder="1"/>
    <xf numFmtId="0" fontId="6" fillId="2" borderId="1" xfId="0" applyFont="1" applyFill="1" applyBorder="1"/>
    <xf numFmtId="0" fontId="0" fillId="0" borderId="1" xfId="0" applyBorder="1" applyAlignment="1">
      <alignment wrapText="1"/>
    </xf>
    <xf numFmtId="0" fontId="0" fillId="0" borderId="26" xfId="0" applyBorder="1"/>
    <xf numFmtId="0" fontId="0" fillId="0" borderId="14" xfId="0" applyBorder="1"/>
  </cellXfs>
  <cellStyles count="3">
    <cellStyle name="쉼표" xfId="1" builtinId="3"/>
    <cellStyle name="쉼표 [0]" xfId="2" builtinId="6"/>
    <cellStyle name="표준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2308412</xdr:colOff>
      <xdr:row>39</xdr:row>
      <xdr:rowOff>145677</xdr:rowOff>
    </xdr:from>
    <xdr:to>
      <xdr:col>12</xdr:col>
      <xdr:colOff>78441</xdr:colOff>
      <xdr:row>40</xdr:row>
      <xdr:rowOff>123265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 flipV="1">
          <a:off x="3854824" y="7933765"/>
          <a:ext cx="9681882" cy="179294"/>
        </a:xfrm>
        <a:prstGeom prst="straightConnector1">
          <a:avLst/>
        </a:prstGeom>
        <a:ln w="444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4081252</xdr:colOff>
      <xdr:row>56</xdr:row>
      <xdr:rowOff>122464</xdr:rowOff>
    </xdr:from>
    <xdr:to>
      <xdr:col>12</xdr:col>
      <xdr:colOff>163285</xdr:colOff>
      <xdr:row>57</xdr:row>
      <xdr:rowOff>133085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 flipV="1">
          <a:off x="5833528" y="11334816"/>
          <a:ext cx="6506970" cy="221337"/>
        </a:xfrm>
        <a:prstGeom prst="straightConnector1">
          <a:avLst/>
        </a:prstGeom>
        <a:ln w="444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3937078</xdr:colOff>
      <xdr:row>62</xdr:row>
      <xdr:rowOff>108858</xdr:rowOff>
    </xdr:from>
    <xdr:to>
      <xdr:col>12</xdr:col>
      <xdr:colOff>176893</xdr:colOff>
      <xdr:row>64</xdr:row>
      <xdr:rowOff>99813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 flipV="1">
          <a:off x="5689354" y="12585511"/>
          <a:ext cx="6664752" cy="412388"/>
        </a:xfrm>
        <a:prstGeom prst="straightConnector1">
          <a:avLst/>
        </a:prstGeom>
        <a:ln w="444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3662082</xdr:colOff>
      <xdr:row>82</xdr:row>
      <xdr:rowOff>165847</xdr:rowOff>
    </xdr:from>
    <xdr:to>
      <xdr:col>14</xdr:col>
      <xdr:colOff>1</xdr:colOff>
      <xdr:row>84</xdr:row>
      <xdr:rowOff>22412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>
          <a:off x="5208494" y="16190259"/>
          <a:ext cx="9079007" cy="237565"/>
        </a:xfrm>
        <a:prstGeom prst="straightConnector1">
          <a:avLst/>
        </a:prstGeom>
        <a:ln w="444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3701813</xdr:colOff>
      <xdr:row>103</xdr:row>
      <xdr:rowOff>49714</xdr:rowOff>
    </xdr:from>
    <xdr:to>
      <xdr:col>12</xdr:col>
      <xdr:colOff>2362200</xdr:colOff>
      <xdr:row>105</xdr:row>
      <xdr:rowOff>152400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>
          <a:off x="5454413" y="21881014"/>
          <a:ext cx="18053287" cy="559886"/>
        </a:xfrm>
        <a:prstGeom prst="straightConnector1">
          <a:avLst/>
        </a:prstGeom>
        <a:ln w="444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2739319</xdr:colOff>
      <xdr:row>147</xdr:row>
      <xdr:rowOff>145677</xdr:rowOff>
    </xdr:from>
    <xdr:to>
      <xdr:col>12</xdr:col>
      <xdr:colOff>78441</xdr:colOff>
      <xdr:row>148</xdr:row>
      <xdr:rowOff>133084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 flipV="1">
          <a:off x="4491595" y="30910330"/>
          <a:ext cx="7764059" cy="209214"/>
        </a:xfrm>
        <a:prstGeom prst="straightConnector1">
          <a:avLst/>
        </a:prstGeom>
        <a:ln w="444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1020536</xdr:colOff>
      <xdr:row>60</xdr:row>
      <xdr:rowOff>0</xdr:rowOff>
    </xdr:from>
    <xdr:to>
      <xdr:col>16</xdr:col>
      <xdr:colOff>190500</xdr:colOff>
      <xdr:row>62</xdr:row>
      <xdr:rowOff>163286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15512143" y="11892643"/>
          <a:ext cx="394607" cy="544286"/>
        </a:xfrm>
        <a:prstGeom prst="straightConnector1">
          <a:avLst/>
        </a:prstGeom>
        <a:ln w="444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666750</xdr:colOff>
      <xdr:row>62</xdr:row>
      <xdr:rowOff>179614</xdr:rowOff>
    </xdr:from>
    <xdr:to>
      <xdr:col>15</xdr:col>
      <xdr:colOff>179614</xdr:colOff>
      <xdr:row>75</xdr:row>
      <xdr:rowOff>13607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CxnSpPr/>
      </xdr:nvCxnSpPr>
      <xdr:spPr>
        <a:xfrm flipH="1">
          <a:off x="7239000" y="12453257"/>
          <a:ext cx="7432221" cy="2310493"/>
        </a:xfrm>
        <a:prstGeom prst="straightConnector1">
          <a:avLst/>
        </a:prstGeom>
        <a:ln w="444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4169975</xdr:colOff>
      <xdr:row>167</xdr:row>
      <xdr:rowOff>122464</xdr:rowOff>
    </xdr:from>
    <xdr:to>
      <xdr:col>12</xdr:col>
      <xdr:colOff>163285</xdr:colOff>
      <xdr:row>168</xdr:row>
      <xdr:rowOff>99814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 flipV="1">
          <a:off x="5922251" y="35167995"/>
          <a:ext cx="6418247" cy="188066"/>
        </a:xfrm>
        <a:prstGeom prst="straightConnector1">
          <a:avLst/>
        </a:prstGeom>
        <a:ln w="444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4158885</xdr:colOff>
      <xdr:row>173</xdr:row>
      <xdr:rowOff>108858</xdr:rowOff>
    </xdr:from>
    <xdr:to>
      <xdr:col>12</xdr:col>
      <xdr:colOff>176893</xdr:colOff>
      <xdr:row>175</xdr:row>
      <xdr:rowOff>55452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/>
      </xdr:nvCxnSpPr>
      <xdr:spPr>
        <a:xfrm flipV="1">
          <a:off x="5911161" y="36418690"/>
          <a:ext cx="6442945" cy="368027"/>
        </a:xfrm>
        <a:prstGeom prst="straightConnector1">
          <a:avLst/>
        </a:prstGeom>
        <a:ln w="444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1020536</xdr:colOff>
      <xdr:row>171</xdr:row>
      <xdr:rowOff>0</xdr:rowOff>
    </xdr:from>
    <xdr:to>
      <xdr:col>16</xdr:col>
      <xdr:colOff>190500</xdr:colOff>
      <xdr:row>173</xdr:row>
      <xdr:rowOff>163286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/>
      </xdr:nvCxnSpPr>
      <xdr:spPr>
        <a:xfrm>
          <a:off x="15512143" y="33473571"/>
          <a:ext cx="394607" cy="544286"/>
        </a:xfrm>
        <a:prstGeom prst="straightConnector1">
          <a:avLst/>
        </a:prstGeom>
        <a:ln w="444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666750</xdr:colOff>
      <xdr:row>173</xdr:row>
      <xdr:rowOff>179614</xdr:rowOff>
    </xdr:from>
    <xdr:to>
      <xdr:col>15</xdr:col>
      <xdr:colOff>179614</xdr:colOff>
      <xdr:row>186</xdr:row>
      <xdr:rowOff>13607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/>
      </xdr:nvCxnSpPr>
      <xdr:spPr>
        <a:xfrm flipH="1">
          <a:off x="7239000" y="12453257"/>
          <a:ext cx="7432221" cy="2310493"/>
        </a:xfrm>
        <a:prstGeom prst="straightConnector1">
          <a:avLst/>
        </a:prstGeom>
        <a:ln w="444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693964</xdr:colOff>
      <xdr:row>164</xdr:row>
      <xdr:rowOff>144175</xdr:rowOff>
    </xdr:from>
    <xdr:to>
      <xdr:col>17</xdr:col>
      <xdr:colOff>255079</xdr:colOff>
      <xdr:row>167</xdr:row>
      <xdr:rowOff>122465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CxnSpPr/>
      </xdr:nvCxnSpPr>
      <xdr:spPr>
        <a:xfrm flipH="1">
          <a:off x="13980212" y="34557555"/>
          <a:ext cx="1768096" cy="610441"/>
        </a:xfrm>
        <a:prstGeom prst="straightConnector1">
          <a:avLst/>
        </a:prstGeom>
        <a:ln w="444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3662082</xdr:colOff>
      <xdr:row>193</xdr:row>
      <xdr:rowOff>165847</xdr:rowOff>
    </xdr:from>
    <xdr:to>
      <xdr:col>14</xdr:col>
      <xdr:colOff>1</xdr:colOff>
      <xdr:row>195</xdr:row>
      <xdr:rowOff>22412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CxnSpPr/>
      </xdr:nvCxnSpPr>
      <xdr:spPr>
        <a:xfrm>
          <a:off x="5213296" y="16331133"/>
          <a:ext cx="9128634" cy="264779"/>
        </a:xfrm>
        <a:prstGeom prst="straightConnector1">
          <a:avLst/>
        </a:prstGeom>
        <a:ln w="444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3701813</xdr:colOff>
      <xdr:row>218</xdr:row>
      <xdr:rowOff>49714</xdr:rowOff>
    </xdr:from>
    <xdr:to>
      <xdr:col>11</xdr:col>
      <xdr:colOff>1783772</xdr:colOff>
      <xdr:row>220</xdr:row>
      <xdr:rowOff>173181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CxnSpPr/>
      </xdr:nvCxnSpPr>
      <xdr:spPr>
        <a:xfrm>
          <a:off x="5253027" y="20297143"/>
          <a:ext cx="8137638" cy="504467"/>
        </a:xfrm>
        <a:prstGeom prst="straightConnector1">
          <a:avLst/>
        </a:prstGeom>
        <a:ln w="444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222</xdr:row>
      <xdr:rowOff>95250</xdr:rowOff>
    </xdr:from>
    <xdr:to>
      <xdr:col>12</xdr:col>
      <xdr:colOff>13607</xdr:colOff>
      <xdr:row>238</xdr:row>
      <xdr:rowOff>244929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CxnSpPr/>
      </xdr:nvCxnSpPr>
      <xdr:spPr>
        <a:xfrm flipV="1">
          <a:off x="8109857" y="43474821"/>
          <a:ext cx="5402036" cy="3197679"/>
        </a:xfrm>
        <a:prstGeom prst="straightConnector1">
          <a:avLst/>
        </a:prstGeom>
        <a:ln w="444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1041045</xdr:colOff>
      <xdr:row>253</xdr:row>
      <xdr:rowOff>123999</xdr:rowOff>
    </xdr:from>
    <xdr:to>
      <xdr:col>2</xdr:col>
      <xdr:colOff>6627840</xdr:colOff>
      <xdr:row>260</xdr:row>
      <xdr:rowOff>161830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9612" y="52323902"/>
          <a:ext cx="6574841" cy="1472345"/>
        </a:xfrm>
        <a:prstGeom prst="rect">
          <a:avLst/>
        </a:prstGeom>
      </xdr:spPr>
    </xdr:pic>
    <xdr:clientData/>
  </xdr:twoCellAnchor>
  <xdr:twoCellAnchor editAs="oneCell">
    <xdr:from>
      <xdr:col>1</xdr:col>
      <xdr:colOff>971685</xdr:colOff>
      <xdr:row>300</xdr:row>
      <xdr:rowOff>92998</xdr:rowOff>
    </xdr:from>
    <xdr:to>
      <xdr:col>2</xdr:col>
      <xdr:colOff>5047555</xdr:colOff>
      <xdr:row>313</xdr:row>
      <xdr:rowOff>11630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0567" y="63470127"/>
          <a:ext cx="5104337" cy="2652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342"/>
  <sheetViews>
    <sheetView tabSelected="1" topLeftCell="A227" zoomScale="40" zoomScaleNormal="40" workbookViewId="0">
      <selection activeCell="C240" sqref="C240"/>
    </sheetView>
  </sheetViews>
  <sheetFormatPr defaultRowHeight="16.5" x14ac:dyDescent="0.3"/>
  <cols>
    <col min="1" max="1" width="9.125" style="1"/>
    <col min="2" max="2" width="14.125" style="1" customWidth="1"/>
    <col min="3" max="3" width="115.125" style="1" bestFit="1" customWidth="1"/>
    <col min="4" max="4" width="9.75" style="1" customWidth="1"/>
    <col min="5" max="5" width="3.625" style="1" customWidth="1"/>
    <col min="6" max="6" width="16.625" style="1" customWidth="1"/>
    <col min="7" max="7" width="20.625" style="1" customWidth="1"/>
    <col min="8" max="8" width="14.25" style="1" customWidth="1"/>
    <col min="9" max="9" width="18.25" style="1" bestFit="1" customWidth="1"/>
    <col min="10" max="10" width="23.125" style="1" customWidth="1"/>
    <col min="11" max="11" width="23.375" style="1" customWidth="1"/>
    <col min="12" max="12" width="9.5" style="1" customWidth="1"/>
    <col min="13" max="13" width="31.375" style="1" customWidth="1"/>
    <col min="14" max="14" width="14.25" style="1" customWidth="1"/>
    <col min="15" max="15" width="8" style="1" customWidth="1"/>
    <col min="16" max="16" width="18.25" style="1" customWidth="1"/>
    <col min="17" max="17" width="11" style="1" bestFit="1" customWidth="1"/>
    <col min="18" max="18" width="9.125" style="1"/>
    <col min="19" max="19" width="28.25" style="1" bestFit="1" customWidth="1"/>
    <col min="20" max="20" width="11.875" style="1" customWidth="1"/>
    <col min="21" max="21" width="5" style="1" customWidth="1"/>
    <col min="22" max="22" width="21" style="1" customWidth="1"/>
  </cols>
  <sheetData>
    <row r="2" spans="1:13" ht="25.35" x14ac:dyDescent="0.45">
      <c r="B2" s="7"/>
      <c r="C2" s="7"/>
      <c r="F2" s="39" t="s">
        <v>62</v>
      </c>
      <c r="G2" s="5"/>
      <c r="H2" s="5"/>
      <c r="I2" s="5"/>
      <c r="J2" s="5"/>
      <c r="K2" s="5"/>
      <c r="L2" s="5"/>
      <c r="M2" s="5"/>
    </row>
    <row r="3" spans="1:13" ht="25.35" x14ac:dyDescent="0.45">
      <c r="A3" s="20"/>
      <c r="B3" s="22" t="s">
        <v>24</v>
      </c>
      <c r="C3" s="22" t="s">
        <v>25</v>
      </c>
      <c r="D3" s="12"/>
      <c r="F3" s="5"/>
      <c r="G3" s="5"/>
      <c r="H3" s="23"/>
      <c r="I3" s="23"/>
      <c r="J3" s="23"/>
      <c r="K3" s="23"/>
      <c r="L3" s="23"/>
      <c r="M3" s="23"/>
    </row>
    <row r="4" spans="1:13" ht="17.100000000000001" thickBot="1" x14ac:dyDescent="0.35">
      <c r="A4" s="6"/>
      <c r="B4" s="21" t="s">
        <v>48</v>
      </c>
      <c r="C4" s="21" t="s">
        <v>133</v>
      </c>
      <c r="D4" s="12"/>
      <c r="F4" s="5" t="str">
        <f>B4</f>
        <v>20X1.10.20.</v>
      </c>
      <c r="G4" s="24"/>
      <c r="H4" s="23"/>
      <c r="I4" s="23"/>
      <c r="J4" s="23"/>
      <c r="K4" s="23"/>
      <c r="L4" s="25"/>
      <c r="M4" s="5"/>
    </row>
    <row r="5" spans="1:13" ht="17.100000000000001" thickBot="1" x14ac:dyDescent="0.35">
      <c r="A5" s="6"/>
      <c r="B5" s="21"/>
      <c r="C5" s="21"/>
      <c r="D5" s="12"/>
      <c r="F5" s="5"/>
      <c r="G5" s="24"/>
      <c r="H5" s="26" t="s">
        <v>0</v>
      </c>
      <c r="I5" s="27">
        <v>20000</v>
      </c>
      <c r="J5" s="28"/>
      <c r="K5" s="28" t="s">
        <v>2</v>
      </c>
      <c r="L5" s="29">
        <v>20000</v>
      </c>
      <c r="M5" s="30"/>
    </row>
    <row r="6" spans="1:13" ht="16.350000000000001" x14ac:dyDescent="0.3">
      <c r="A6" s="6"/>
      <c r="B6" s="21"/>
      <c r="C6" s="21"/>
      <c r="D6" s="12"/>
      <c r="F6" s="5"/>
      <c r="G6" s="24"/>
      <c r="H6" s="31"/>
      <c r="I6" s="32"/>
      <c r="J6" s="31"/>
      <c r="K6" s="31"/>
      <c r="L6" s="32"/>
      <c r="M6" s="5"/>
    </row>
    <row r="7" spans="1:13" ht="16.350000000000001" x14ac:dyDescent="0.3">
      <c r="A7" s="6"/>
      <c r="B7" s="21" t="s">
        <v>49</v>
      </c>
      <c r="C7" s="21" t="s">
        <v>134</v>
      </c>
      <c r="D7" s="12"/>
      <c r="F7" s="5"/>
      <c r="G7" s="24"/>
      <c r="H7" s="5"/>
      <c r="I7" s="33"/>
      <c r="J7" s="5"/>
      <c r="K7" s="5"/>
      <c r="L7" s="33"/>
      <c r="M7" s="5"/>
    </row>
    <row r="8" spans="1:13" ht="17.100000000000001" thickBot="1" x14ac:dyDescent="0.35">
      <c r="A8" s="6"/>
      <c r="B8" s="21"/>
      <c r="C8" s="21"/>
      <c r="D8" s="12"/>
      <c r="F8" s="5" t="str">
        <f>B7</f>
        <v>20X1.10.25.</v>
      </c>
      <c r="G8" s="24"/>
      <c r="H8" s="23"/>
      <c r="I8" s="25"/>
      <c r="J8" s="23"/>
      <c r="K8" s="23"/>
      <c r="L8" s="25"/>
      <c r="M8" s="5"/>
    </row>
    <row r="9" spans="1:13" ht="17.100000000000001" thickBot="1" x14ac:dyDescent="0.35">
      <c r="A9" s="6"/>
      <c r="B9" s="21"/>
      <c r="C9" s="21"/>
      <c r="D9" s="12"/>
      <c r="F9" s="5"/>
      <c r="G9" s="24"/>
      <c r="H9" s="26" t="s">
        <v>0</v>
      </c>
      <c r="I9" s="27">
        <v>9000</v>
      </c>
      <c r="J9" s="28"/>
      <c r="K9" s="28" t="s">
        <v>3</v>
      </c>
      <c r="L9" s="29">
        <v>9000</v>
      </c>
      <c r="M9" s="30"/>
    </row>
    <row r="10" spans="1:13" ht="16.350000000000001" x14ac:dyDescent="0.3">
      <c r="A10" s="6"/>
      <c r="B10" s="21" t="s">
        <v>50</v>
      </c>
      <c r="C10" s="21" t="s">
        <v>135</v>
      </c>
      <c r="D10" s="12"/>
      <c r="F10" s="5"/>
      <c r="G10" s="24"/>
      <c r="H10" s="31"/>
      <c r="I10" s="32"/>
      <c r="J10" s="31"/>
      <c r="K10" s="31"/>
      <c r="L10" s="32"/>
      <c r="M10" s="5"/>
    </row>
    <row r="11" spans="1:13" ht="17.100000000000001" thickBot="1" x14ac:dyDescent="0.35">
      <c r="A11" s="6"/>
      <c r="B11" s="21"/>
      <c r="C11" s="21"/>
      <c r="D11" s="12"/>
      <c r="F11" s="5" t="str">
        <f>B10</f>
        <v>20X1.11.5.</v>
      </c>
      <c r="G11" s="24"/>
      <c r="H11" s="23"/>
      <c r="I11" s="25"/>
      <c r="J11" s="23"/>
      <c r="K11" s="23"/>
      <c r="L11" s="25"/>
      <c r="M11" s="5"/>
    </row>
    <row r="12" spans="1:13" ht="17.100000000000001" thickBot="1" x14ac:dyDescent="0.35">
      <c r="A12" s="6"/>
      <c r="B12" s="21"/>
      <c r="C12" s="21"/>
      <c r="D12" s="12"/>
      <c r="F12" s="5"/>
      <c r="G12" s="24"/>
      <c r="H12" s="26" t="s">
        <v>0</v>
      </c>
      <c r="I12" s="27">
        <v>1000</v>
      </c>
      <c r="J12" s="28"/>
      <c r="K12" s="28" t="s">
        <v>4</v>
      </c>
      <c r="L12" s="29">
        <v>1000</v>
      </c>
      <c r="M12" s="30"/>
    </row>
    <row r="13" spans="1:13" ht="16.350000000000001" x14ac:dyDescent="0.3">
      <c r="A13" s="6"/>
      <c r="B13" s="21" t="s">
        <v>51</v>
      </c>
      <c r="C13" s="21" t="s">
        <v>136</v>
      </c>
      <c r="D13" s="12"/>
      <c r="F13" s="5"/>
      <c r="G13" s="24"/>
      <c r="H13" s="31"/>
      <c r="I13" s="32"/>
      <c r="J13" s="31"/>
      <c r="K13" s="31"/>
      <c r="L13" s="32"/>
      <c r="M13" s="5"/>
    </row>
    <row r="14" spans="1:13" ht="17.100000000000001" thickBot="1" x14ac:dyDescent="0.35">
      <c r="A14" s="6"/>
      <c r="B14" s="21"/>
      <c r="C14" s="21"/>
      <c r="D14" s="12"/>
      <c r="F14" s="5" t="str">
        <f>B13</f>
        <v>20X1.11.20.</v>
      </c>
      <c r="G14" s="24"/>
      <c r="H14" s="23"/>
      <c r="I14" s="25"/>
      <c r="J14" s="23"/>
      <c r="K14" s="23"/>
      <c r="L14" s="25"/>
      <c r="M14" s="5"/>
    </row>
    <row r="15" spans="1:13" ht="17.100000000000001" thickBot="1" x14ac:dyDescent="0.35">
      <c r="A15" s="6"/>
      <c r="B15" s="21"/>
      <c r="C15" s="21"/>
      <c r="D15" s="12"/>
      <c r="F15" s="5"/>
      <c r="G15" s="24"/>
      <c r="H15" s="26" t="s">
        <v>1</v>
      </c>
      <c r="I15" s="27">
        <v>2000</v>
      </c>
      <c r="J15" s="28"/>
      <c r="K15" s="28" t="s">
        <v>0</v>
      </c>
      <c r="L15" s="29">
        <v>2000</v>
      </c>
      <c r="M15" s="30"/>
    </row>
    <row r="16" spans="1:13" ht="16.350000000000001" x14ac:dyDescent="0.3">
      <c r="A16" s="6"/>
      <c r="B16" s="21" t="s">
        <v>52</v>
      </c>
      <c r="C16" s="21" t="s">
        <v>137</v>
      </c>
      <c r="D16" s="12"/>
      <c r="F16" s="5"/>
      <c r="G16" s="24"/>
      <c r="H16" s="31"/>
      <c r="I16" s="32"/>
      <c r="J16" s="31"/>
      <c r="K16" s="31"/>
      <c r="L16" s="32"/>
      <c r="M16" s="5"/>
    </row>
    <row r="17" spans="1:13" ht="17.100000000000001" thickBot="1" x14ac:dyDescent="0.35">
      <c r="A17" s="6"/>
      <c r="B17" s="21"/>
      <c r="C17" s="21"/>
      <c r="D17" s="12"/>
      <c r="F17" s="5" t="str">
        <f>B16</f>
        <v>20X1.11.25.</v>
      </c>
      <c r="G17" s="24"/>
      <c r="H17" s="23"/>
      <c r="I17" s="25"/>
      <c r="J17" s="23"/>
      <c r="K17" s="23"/>
      <c r="L17" s="25"/>
      <c r="M17" s="5"/>
    </row>
    <row r="18" spans="1:13" ht="17.100000000000001" thickBot="1" x14ac:dyDescent="0.35">
      <c r="A18" s="6"/>
      <c r="B18" s="21"/>
      <c r="C18" s="21"/>
      <c r="D18" s="12"/>
      <c r="F18" s="5"/>
      <c r="G18" s="24"/>
      <c r="H18" s="26" t="s">
        <v>5</v>
      </c>
      <c r="I18" s="27">
        <v>40</v>
      </c>
      <c r="J18" s="28"/>
      <c r="K18" s="28" t="s">
        <v>0</v>
      </c>
      <c r="L18" s="29">
        <v>40</v>
      </c>
      <c r="M18" s="30"/>
    </row>
    <row r="19" spans="1:13" ht="16.350000000000001" x14ac:dyDescent="0.3">
      <c r="A19" s="6"/>
      <c r="B19" s="21" t="s">
        <v>53</v>
      </c>
      <c r="C19" s="21" t="s">
        <v>138</v>
      </c>
      <c r="D19" s="12"/>
      <c r="F19" s="5"/>
      <c r="G19" s="24"/>
      <c r="H19" s="31"/>
      <c r="I19" s="32"/>
      <c r="J19" s="31"/>
      <c r="K19" s="31"/>
      <c r="L19" s="32"/>
      <c r="M19" s="5"/>
    </row>
    <row r="20" spans="1:13" ht="17.100000000000001" thickBot="1" x14ac:dyDescent="0.35">
      <c r="A20" s="6"/>
      <c r="B20" s="21"/>
      <c r="C20" s="21"/>
      <c r="D20" s="12"/>
      <c r="F20" s="5" t="str">
        <f>B19</f>
        <v>20X1.12.7.</v>
      </c>
      <c r="G20" s="24"/>
      <c r="H20" s="5"/>
      <c r="I20" s="33"/>
      <c r="J20" s="5"/>
      <c r="K20" s="5"/>
      <c r="L20" s="33"/>
      <c r="M20" s="5"/>
    </row>
    <row r="21" spans="1:13" ht="17.100000000000001" thickBot="1" x14ac:dyDescent="0.35">
      <c r="A21" s="6"/>
      <c r="B21" s="21"/>
      <c r="C21" s="21"/>
      <c r="D21" s="12"/>
      <c r="F21" s="5"/>
      <c r="G21" s="24"/>
      <c r="H21" s="26" t="s">
        <v>0</v>
      </c>
      <c r="I21" s="34">
        <v>5000</v>
      </c>
      <c r="J21" s="28"/>
      <c r="K21" s="28" t="s">
        <v>17</v>
      </c>
      <c r="L21" s="35">
        <v>5000</v>
      </c>
      <c r="M21" s="5"/>
    </row>
    <row r="22" spans="1:13" ht="16.350000000000001" x14ac:dyDescent="0.3">
      <c r="A22" s="6"/>
      <c r="B22" s="21" t="s">
        <v>54</v>
      </c>
      <c r="C22" s="21" t="s">
        <v>139</v>
      </c>
      <c r="D22" s="12"/>
      <c r="F22" s="5"/>
      <c r="G22" s="24"/>
      <c r="H22" s="36"/>
      <c r="I22" s="37"/>
      <c r="J22" s="36"/>
      <c r="K22" s="36"/>
      <c r="L22" s="37"/>
      <c r="M22" s="5"/>
    </row>
    <row r="23" spans="1:13" ht="17.100000000000001" thickBot="1" x14ac:dyDescent="0.35">
      <c r="A23" s="6"/>
      <c r="B23" s="21"/>
      <c r="C23" s="21"/>
      <c r="D23" s="12"/>
      <c r="F23" s="5" t="str">
        <f>B22</f>
        <v>20X1.12.10.</v>
      </c>
      <c r="G23" s="24"/>
      <c r="H23" s="5"/>
      <c r="I23" s="5"/>
      <c r="J23" s="5"/>
      <c r="K23" s="5"/>
      <c r="L23" s="5"/>
      <c r="M23" s="5"/>
    </row>
    <row r="24" spans="1:13" ht="17.100000000000001" thickBot="1" x14ac:dyDescent="0.35">
      <c r="A24" s="6"/>
      <c r="B24" s="21"/>
      <c r="C24" s="21"/>
      <c r="D24" s="12"/>
      <c r="F24" s="5"/>
      <c r="G24" s="24"/>
      <c r="H24" s="26" t="s">
        <v>83</v>
      </c>
      <c r="I24" s="34">
        <v>1000</v>
      </c>
      <c r="J24" s="28"/>
      <c r="K24" s="28" t="s">
        <v>18</v>
      </c>
      <c r="L24" s="35">
        <v>1000</v>
      </c>
      <c r="M24" s="5"/>
    </row>
    <row r="25" spans="1:13" ht="16.350000000000001" x14ac:dyDescent="0.3">
      <c r="A25" s="6"/>
      <c r="B25" s="21" t="s">
        <v>55</v>
      </c>
      <c r="C25" s="21" t="s">
        <v>84</v>
      </c>
      <c r="D25" s="12"/>
      <c r="F25" s="5"/>
      <c r="G25" s="24"/>
      <c r="H25" s="5"/>
      <c r="I25" s="5"/>
      <c r="J25" s="5"/>
      <c r="K25" s="5"/>
      <c r="L25" s="5"/>
      <c r="M25" s="5"/>
    </row>
    <row r="26" spans="1:13" ht="17.100000000000001" thickBot="1" x14ac:dyDescent="0.35">
      <c r="A26" s="6"/>
      <c r="B26" s="21"/>
      <c r="C26" s="21"/>
      <c r="D26" s="12"/>
      <c r="F26" s="5" t="str">
        <f>B25</f>
        <v>20X1.12.20.</v>
      </c>
      <c r="G26" s="24"/>
      <c r="H26" s="36"/>
      <c r="I26" s="37"/>
      <c r="J26" s="36"/>
      <c r="K26" s="36"/>
      <c r="L26" s="37"/>
      <c r="M26" s="5"/>
    </row>
    <row r="27" spans="1:13" ht="17.100000000000001" thickBot="1" x14ac:dyDescent="0.35">
      <c r="A27" s="6"/>
      <c r="B27" s="21"/>
      <c r="C27" s="21"/>
      <c r="D27" s="12"/>
      <c r="F27" s="5"/>
      <c r="G27" s="24"/>
      <c r="H27" s="26" t="s">
        <v>1</v>
      </c>
      <c r="I27" s="34">
        <v>2000</v>
      </c>
      <c r="J27" s="28"/>
      <c r="K27" s="28" t="s">
        <v>0</v>
      </c>
      <c r="L27" s="35">
        <v>2000</v>
      </c>
      <c r="M27" s="5"/>
    </row>
    <row r="28" spans="1:13" ht="16.350000000000001" x14ac:dyDescent="0.3">
      <c r="A28" s="6"/>
      <c r="B28" s="21" t="s">
        <v>56</v>
      </c>
      <c r="C28" s="21" t="s">
        <v>137</v>
      </c>
      <c r="D28" s="12"/>
      <c r="F28" s="5"/>
      <c r="G28" s="5"/>
      <c r="H28" s="5"/>
      <c r="I28" s="5"/>
      <c r="J28" s="5"/>
      <c r="K28" s="5"/>
      <c r="L28" s="5"/>
      <c r="M28" s="5"/>
    </row>
    <row r="29" spans="1:13" ht="17.100000000000001" thickBot="1" x14ac:dyDescent="0.35">
      <c r="B29" s="8"/>
      <c r="C29" s="8"/>
      <c r="F29" s="5" t="str">
        <f>B28</f>
        <v>20X1.12.25.</v>
      </c>
      <c r="G29" s="5"/>
      <c r="H29" s="5"/>
      <c r="I29" s="5"/>
      <c r="J29" s="5"/>
      <c r="K29" s="5"/>
      <c r="L29" s="5"/>
      <c r="M29" s="5"/>
    </row>
    <row r="30" spans="1:13" ht="17.100000000000001" thickBot="1" x14ac:dyDescent="0.35">
      <c r="F30" s="5"/>
      <c r="G30" s="5"/>
      <c r="H30" s="26" t="s">
        <v>5</v>
      </c>
      <c r="I30" s="28">
        <v>40</v>
      </c>
      <c r="J30" s="28"/>
      <c r="K30" s="28" t="s">
        <v>0</v>
      </c>
      <c r="L30" s="38">
        <v>40</v>
      </c>
      <c r="M30" s="5"/>
    </row>
    <row r="31" spans="1:13" ht="16.350000000000001" x14ac:dyDescent="0.3">
      <c r="F31" s="5"/>
      <c r="G31" s="5"/>
      <c r="H31" s="5"/>
      <c r="I31" s="5"/>
      <c r="J31" s="5"/>
      <c r="K31" s="5"/>
      <c r="L31" s="5"/>
      <c r="M31" s="5"/>
    </row>
    <row r="32" spans="1:13" ht="16.350000000000001" hidden="1" x14ac:dyDescent="0.3">
      <c r="F32" s="5"/>
      <c r="G32" s="5"/>
      <c r="H32" s="5"/>
      <c r="I32" s="5"/>
      <c r="J32" s="5"/>
      <c r="K32" s="5"/>
      <c r="L32" s="5"/>
      <c r="M32" s="5"/>
    </row>
    <row r="33" spans="2:21" ht="16.350000000000001" hidden="1" x14ac:dyDescent="0.3">
      <c r="F33" s="5"/>
      <c r="G33" s="5"/>
      <c r="H33" s="5"/>
      <c r="I33" s="5"/>
      <c r="J33" s="5"/>
      <c r="K33" s="5"/>
      <c r="L33" s="5"/>
      <c r="M33" s="5"/>
    </row>
    <row r="34" spans="2:21" ht="16.350000000000001" hidden="1" x14ac:dyDescent="0.3">
      <c r="F34" s="5"/>
      <c r="G34" s="5"/>
      <c r="H34" s="5"/>
      <c r="I34" s="5"/>
      <c r="J34" s="5"/>
      <c r="K34" s="5"/>
      <c r="L34" s="5"/>
      <c r="M34" s="5"/>
    </row>
    <row r="35" spans="2:21" ht="16.350000000000001" hidden="1" x14ac:dyDescent="0.3"/>
    <row r="36" spans="2:21" ht="16.350000000000001" hidden="1" x14ac:dyDescent="0.3"/>
    <row r="38" spans="2:21" ht="16.350000000000001" x14ac:dyDescent="0.3">
      <c r="B38" s="1" t="s">
        <v>26</v>
      </c>
      <c r="C38" s="1" t="s">
        <v>27</v>
      </c>
      <c r="I38" s="54"/>
      <c r="L38" s="54"/>
    </row>
    <row r="40" spans="2:21" ht="17.100000000000001" thickBot="1" x14ac:dyDescent="0.35">
      <c r="C40" s="18" t="s">
        <v>28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 t="s">
        <v>65</v>
      </c>
      <c r="O40" s="18"/>
      <c r="P40" s="40"/>
      <c r="Q40" s="40"/>
      <c r="R40" s="40"/>
      <c r="S40" s="40"/>
      <c r="T40" s="40"/>
      <c r="U40" s="18"/>
    </row>
    <row r="41" spans="2:21" ht="16.350000000000001" x14ac:dyDescent="0.3">
      <c r="C41" s="18" t="s">
        <v>29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42"/>
      <c r="P41" s="44" t="str">
        <f>H5</f>
        <v>Cash</v>
      </c>
      <c r="Q41" s="45">
        <f>I5+I9+I12+I21</f>
        <v>35000</v>
      </c>
      <c r="R41" s="46"/>
      <c r="S41" s="46" t="str">
        <f>K5</f>
        <v>Capital Stock</v>
      </c>
      <c r="T41" s="47">
        <f>L5</f>
        <v>20000</v>
      </c>
      <c r="U41" s="43"/>
    </row>
    <row r="42" spans="2:21" ht="16.350000000000001" x14ac:dyDescent="0.3"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42"/>
      <c r="P42" s="48" t="str">
        <f>H15</f>
        <v>Salary Expense</v>
      </c>
      <c r="Q42" s="41">
        <f>I15+I27</f>
        <v>4000</v>
      </c>
      <c r="R42" s="18"/>
      <c r="S42" s="18" t="str">
        <f>K9</f>
        <v>Bank Loan</v>
      </c>
      <c r="T42" s="49">
        <f>L9</f>
        <v>9000</v>
      </c>
      <c r="U42" s="43"/>
    </row>
    <row r="43" spans="2:21" ht="16.350000000000001" x14ac:dyDescent="0.3">
      <c r="C43" s="18"/>
      <c r="D43" s="18"/>
      <c r="E43" s="18"/>
      <c r="F43" s="18"/>
      <c r="G43" s="18"/>
      <c r="H43" s="40"/>
      <c r="I43" s="40"/>
      <c r="J43" s="40"/>
      <c r="K43" s="40"/>
      <c r="L43" s="40"/>
      <c r="M43" s="18"/>
      <c r="N43" s="18"/>
      <c r="O43" s="42"/>
      <c r="P43" s="48" t="str">
        <f>H18</f>
        <v>Interest Expense</v>
      </c>
      <c r="Q43" s="41">
        <f>I18+I30</f>
        <v>80</v>
      </c>
      <c r="R43" s="18"/>
      <c r="S43" s="18" t="str">
        <f>K12</f>
        <v>Revenue</v>
      </c>
      <c r="T43" s="49">
        <f>L12+L21+L24</f>
        <v>7000</v>
      </c>
      <c r="U43" s="43"/>
    </row>
    <row r="44" spans="2:21" ht="17.100000000000001" thickBot="1" x14ac:dyDescent="0.35">
      <c r="C44" s="18"/>
      <c r="D44" s="18"/>
      <c r="E44" s="18"/>
      <c r="F44" s="18"/>
      <c r="G44" s="18"/>
      <c r="H44" s="40"/>
      <c r="I44" s="40"/>
      <c r="J44" s="40"/>
      <c r="K44" s="40"/>
      <c r="L44" s="40"/>
      <c r="M44" s="18"/>
      <c r="N44" s="18"/>
      <c r="O44" s="42"/>
      <c r="P44" s="50" t="str">
        <f>H24</f>
        <v>Receivable</v>
      </c>
      <c r="Q44" s="51">
        <f>I24</f>
        <v>1000</v>
      </c>
      <c r="R44" s="52"/>
      <c r="S44" s="52" t="str">
        <f>K15</f>
        <v>Cash</v>
      </c>
      <c r="T44" s="53">
        <f>L15+L18+L27+L30</f>
        <v>4080</v>
      </c>
      <c r="U44" s="43"/>
    </row>
    <row r="45" spans="2:21" ht="16.350000000000001" x14ac:dyDescent="0.3">
      <c r="G45" s="6"/>
      <c r="M45" s="12"/>
      <c r="P45" s="8"/>
      <c r="Q45" s="8"/>
      <c r="R45" s="8"/>
      <c r="S45" s="8"/>
      <c r="T45" s="8"/>
    </row>
    <row r="47" spans="2:21" ht="16.350000000000001" x14ac:dyDescent="0.3">
      <c r="G47" s="6"/>
      <c r="M47" s="12"/>
      <c r="N47" s="18" t="s">
        <v>66</v>
      </c>
    </row>
    <row r="48" spans="2:21" ht="17.100000000000001" thickBot="1" x14ac:dyDescent="0.35">
      <c r="N48" s="1" t="s">
        <v>103</v>
      </c>
    </row>
    <row r="49" spans="3:20" ht="16.350000000000001" x14ac:dyDescent="0.3">
      <c r="G49" s="6"/>
      <c r="M49" s="12"/>
      <c r="P49" s="44" t="s">
        <v>0</v>
      </c>
      <c r="Q49" s="45">
        <f>Q41-T44</f>
        <v>30920</v>
      </c>
      <c r="R49" s="46"/>
      <c r="S49" s="46" t="s">
        <v>2</v>
      </c>
      <c r="T49" s="47">
        <v>20000</v>
      </c>
    </row>
    <row r="50" spans="3:20" ht="16.350000000000001" x14ac:dyDescent="0.3">
      <c r="P50" s="48" t="s">
        <v>1</v>
      </c>
      <c r="Q50" s="41">
        <v>4000</v>
      </c>
      <c r="R50" s="18"/>
      <c r="S50" s="18" t="s">
        <v>3</v>
      </c>
      <c r="T50" s="49">
        <v>9000</v>
      </c>
    </row>
    <row r="51" spans="3:20" ht="16.350000000000001" x14ac:dyDescent="0.3">
      <c r="G51" s="6"/>
      <c r="M51" s="12"/>
      <c r="P51" s="48" t="s">
        <v>5</v>
      </c>
      <c r="Q51" s="41">
        <v>80</v>
      </c>
      <c r="R51" s="18"/>
      <c r="S51" s="18" t="s">
        <v>4</v>
      </c>
      <c r="T51" s="49">
        <v>7000</v>
      </c>
    </row>
    <row r="52" spans="3:20" ht="17.100000000000001" thickBot="1" x14ac:dyDescent="0.35">
      <c r="H52" s="19"/>
      <c r="I52" s="19"/>
      <c r="J52" s="19"/>
      <c r="K52" s="19"/>
      <c r="L52" s="19"/>
      <c r="P52" s="50" t="s">
        <v>16</v>
      </c>
      <c r="Q52" s="51">
        <v>1000</v>
      </c>
      <c r="R52" s="52"/>
      <c r="S52" s="52"/>
      <c r="T52" s="53"/>
    </row>
    <row r="57" spans="3:20" ht="16.350000000000001" x14ac:dyDescent="0.3">
      <c r="C57" s="18" t="s">
        <v>30</v>
      </c>
      <c r="N57" s="4" t="s">
        <v>41</v>
      </c>
    </row>
    <row r="58" spans="3:20" ht="16.350000000000001" x14ac:dyDescent="0.3">
      <c r="C58" s="18" t="s">
        <v>72</v>
      </c>
      <c r="P58" s="55" t="str">
        <f>P50</f>
        <v>Salary Expense</v>
      </c>
    </row>
    <row r="59" spans="3:20" ht="16.350000000000001" x14ac:dyDescent="0.3">
      <c r="C59" s="18"/>
      <c r="P59" s="55" t="str">
        <f>P51</f>
        <v>Interest Expense</v>
      </c>
    </row>
    <row r="60" spans="3:20" x14ac:dyDescent="0.3">
      <c r="C60" s="18"/>
      <c r="P60" s="55" t="str">
        <f>S51</f>
        <v>Revenue</v>
      </c>
    </row>
    <row r="61" spans="3:20" x14ac:dyDescent="0.3">
      <c r="C61" s="18"/>
    </row>
    <row r="63" spans="3:20" x14ac:dyDescent="0.3">
      <c r="N63" s="4" t="s">
        <v>42</v>
      </c>
    </row>
    <row r="64" spans="3:20" x14ac:dyDescent="0.3">
      <c r="C64" s="18" t="s">
        <v>31</v>
      </c>
      <c r="P64" s="2"/>
      <c r="Q64" s="2" t="s">
        <v>20</v>
      </c>
      <c r="R64" s="2"/>
    </row>
    <row r="65" spans="3:18" x14ac:dyDescent="0.3">
      <c r="C65" s="18" t="s">
        <v>32</v>
      </c>
      <c r="P65" s="2"/>
      <c r="Q65" s="2" t="s">
        <v>21</v>
      </c>
      <c r="R65" s="2"/>
    </row>
    <row r="66" spans="3:18" x14ac:dyDescent="0.3">
      <c r="C66" s="18" t="s">
        <v>33</v>
      </c>
      <c r="P66" s="2"/>
      <c r="Q66" s="2" t="s">
        <v>37</v>
      </c>
      <c r="R66" s="2"/>
    </row>
    <row r="67" spans="3:18" x14ac:dyDescent="0.3">
      <c r="P67" s="2"/>
      <c r="Q67" s="2"/>
      <c r="R67" s="2"/>
    </row>
    <row r="68" spans="3:18" x14ac:dyDescent="0.3">
      <c r="P68" s="2" t="s">
        <v>4</v>
      </c>
      <c r="Q68" s="2"/>
      <c r="R68" s="57">
        <f>T51</f>
        <v>7000</v>
      </c>
    </row>
    <row r="69" spans="3:18" x14ac:dyDescent="0.3">
      <c r="P69" s="2" t="s">
        <v>22</v>
      </c>
      <c r="Q69" s="2"/>
      <c r="R69" s="57">
        <f>Q50</f>
        <v>4000</v>
      </c>
    </row>
    <row r="70" spans="3:18" x14ac:dyDescent="0.3">
      <c r="P70" s="2" t="s">
        <v>5</v>
      </c>
      <c r="Q70" s="2"/>
      <c r="R70" s="57">
        <f>Q51</f>
        <v>80</v>
      </c>
    </row>
    <row r="71" spans="3:18" x14ac:dyDescent="0.3">
      <c r="P71" s="2"/>
      <c r="Q71" s="2"/>
      <c r="R71" s="2"/>
    </row>
    <row r="72" spans="3:18" x14ac:dyDescent="0.3">
      <c r="P72" s="2" t="s">
        <v>23</v>
      </c>
      <c r="Q72" s="2"/>
      <c r="R72" s="2">
        <f>R68-R69-R70</f>
        <v>2920</v>
      </c>
    </row>
    <row r="74" spans="3:18" x14ac:dyDescent="0.3">
      <c r="F74" s="1" t="s">
        <v>26</v>
      </c>
    </row>
    <row r="75" spans="3:18" x14ac:dyDescent="0.3">
      <c r="G75" s="1" t="s">
        <v>142</v>
      </c>
    </row>
    <row r="76" spans="3:18" ht="26.25" x14ac:dyDescent="0.5">
      <c r="G76" s="98" t="s">
        <v>67</v>
      </c>
      <c r="H76" s="99"/>
      <c r="I76" s="99"/>
      <c r="J76" s="99"/>
      <c r="K76" s="99"/>
      <c r="L76" s="99"/>
    </row>
    <row r="77" spans="3:18" x14ac:dyDescent="0.3">
      <c r="C77" s="18" t="s">
        <v>34</v>
      </c>
      <c r="G77" s="99" t="s">
        <v>43</v>
      </c>
      <c r="H77" s="99"/>
      <c r="I77" s="99"/>
      <c r="J77" s="99"/>
      <c r="K77" s="99"/>
      <c r="L77" s="99"/>
    </row>
    <row r="78" spans="3:18" x14ac:dyDescent="0.3">
      <c r="C78" s="18" t="s">
        <v>73</v>
      </c>
      <c r="G78" s="99"/>
      <c r="H78" s="99" t="s">
        <v>4</v>
      </c>
      <c r="I78" s="100">
        <f>T51</f>
        <v>7000</v>
      </c>
      <c r="J78" s="99"/>
      <c r="K78" s="99" t="s">
        <v>1</v>
      </c>
      <c r="L78" s="100">
        <f>Q50</f>
        <v>4000</v>
      </c>
    </row>
    <row r="79" spans="3:18" x14ac:dyDescent="0.3">
      <c r="C79" s="18" t="s">
        <v>36</v>
      </c>
      <c r="G79" s="99"/>
      <c r="H79" s="99"/>
      <c r="I79" s="99"/>
      <c r="J79" s="99"/>
      <c r="K79" s="99" t="s">
        <v>5</v>
      </c>
      <c r="L79" s="100">
        <f>Q51</f>
        <v>80</v>
      </c>
    </row>
    <row r="80" spans="3:18" x14ac:dyDescent="0.3">
      <c r="G80" s="99"/>
      <c r="H80" s="99"/>
      <c r="I80" s="99"/>
      <c r="J80" s="99"/>
      <c r="K80" s="99" t="s">
        <v>85</v>
      </c>
      <c r="L80" s="100">
        <f>I78-L78-L79</f>
        <v>2920</v>
      </c>
    </row>
    <row r="82" spans="3:22" x14ac:dyDescent="0.3">
      <c r="H82" s="1" t="s">
        <v>143</v>
      </c>
      <c r="I82" s="54">
        <f>SUM(I78:I81)</f>
        <v>7000</v>
      </c>
      <c r="K82" s="1" t="s">
        <v>143</v>
      </c>
      <c r="L82" s="54">
        <f>SUM(L78:L81)</f>
        <v>7000</v>
      </c>
    </row>
    <row r="83" spans="3:22" ht="17.25" thickBot="1" x14ac:dyDescent="0.35">
      <c r="C83" s="18" t="s">
        <v>38</v>
      </c>
      <c r="N83" s="4" t="s">
        <v>86</v>
      </c>
      <c r="O83" s="7"/>
      <c r="P83" s="7"/>
      <c r="Q83" s="7"/>
      <c r="R83" s="7"/>
      <c r="S83" s="7"/>
      <c r="T83" s="7"/>
      <c r="U83" s="7"/>
    </row>
    <row r="84" spans="3:22" ht="17.25" thickBot="1" x14ac:dyDescent="0.35">
      <c r="C84" s="18" t="s">
        <v>39</v>
      </c>
      <c r="N84" s="6"/>
      <c r="O84" s="13"/>
      <c r="P84" s="9"/>
      <c r="Q84" s="9"/>
      <c r="R84" s="9"/>
      <c r="S84" s="9"/>
      <c r="T84" s="9"/>
      <c r="U84" s="15"/>
      <c r="V84" s="12"/>
    </row>
    <row r="85" spans="3:22" x14ac:dyDescent="0.3">
      <c r="C85" s="18" t="s">
        <v>40</v>
      </c>
      <c r="N85" s="6"/>
      <c r="O85" s="10"/>
      <c r="P85" s="44" t="s">
        <v>0</v>
      </c>
      <c r="Q85" s="45">
        <f>Q49</f>
        <v>30920</v>
      </c>
      <c r="R85" s="46"/>
      <c r="S85" s="46" t="s">
        <v>2</v>
      </c>
      <c r="T85" s="47">
        <f>T49</f>
        <v>20000</v>
      </c>
      <c r="U85" s="16"/>
      <c r="V85" s="12"/>
    </row>
    <row r="86" spans="3:22" x14ac:dyDescent="0.3">
      <c r="N86" s="6"/>
      <c r="O86" s="10"/>
      <c r="P86" s="48" t="s">
        <v>1</v>
      </c>
      <c r="Q86" s="41">
        <f>Q50</f>
        <v>4000</v>
      </c>
      <c r="R86" s="18"/>
      <c r="S86" s="18" t="s">
        <v>3</v>
      </c>
      <c r="T86" s="49">
        <f>T50</f>
        <v>9000</v>
      </c>
      <c r="U86" s="16"/>
      <c r="V86" s="12"/>
    </row>
    <row r="87" spans="3:22" x14ac:dyDescent="0.3">
      <c r="N87" s="6"/>
      <c r="O87" s="10"/>
      <c r="P87" s="48" t="s">
        <v>5</v>
      </c>
      <c r="Q87" s="41">
        <f>Q51</f>
        <v>80</v>
      </c>
      <c r="R87" s="18"/>
      <c r="S87" s="18" t="s">
        <v>4</v>
      </c>
      <c r="T87" s="49">
        <f>T51</f>
        <v>7000</v>
      </c>
      <c r="U87" s="16"/>
      <c r="V87" s="12"/>
    </row>
    <row r="88" spans="3:22" ht="17.25" thickBot="1" x14ac:dyDescent="0.35">
      <c r="N88" s="6"/>
      <c r="O88" s="10"/>
      <c r="P88" s="50" t="s">
        <v>83</v>
      </c>
      <c r="Q88" s="51">
        <f>Q52</f>
        <v>1000</v>
      </c>
      <c r="R88" s="52"/>
      <c r="S88" s="52"/>
      <c r="T88" s="53"/>
      <c r="U88" s="16"/>
      <c r="V88" s="12"/>
    </row>
    <row r="89" spans="3:22" x14ac:dyDescent="0.3">
      <c r="N89" s="6"/>
      <c r="O89" s="10"/>
      <c r="U89" s="16"/>
      <c r="V89" s="12"/>
    </row>
    <row r="90" spans="3:22" x14ac:dyDescent="0.3">
      <c r="N90" s="6"/>
      <c r="O90" s="10"/>
      <c r="U90" s="16"/>
      <c r="V90" s="12"/>
    </row>
    <row r="91" spans="3:22" x14ac:dyDescent="0.3">
      <c r="N91" s="6"/>
      <c r="O91" s="10"/>
      <c r="P91" s="55" t="str">
        <f>H78</f>
        <v>Revenue</v>
      </c>
      <c r="Q91" s="56">
        <f>I78</f>
        <v>7000</v>
      </c>
      <c r="R91" s="55"/>
      <c r="S91" s="55" t="str">
        <f>K78</f>
        <v>Salary Expense</v>
      </c>
      <c r="T91" s="56">
        <f>L78</f>
        <v>4000</v>
      </c>
      <c r="U91" s="16"/>
      <c r="V91" s="12"/>
    </row>
    <row r="92" spans="3:22" x14ac:dyDescent="0.3">
      <c r="N92" s="6"/>
      <c r="O92" s="10"/>
      <c r="P92" s="55"/>
      <c r="Q92" s="55"/>
      <c r="R92" s="55"/>
      <c r="S92" s="55" t="str">
        <f>K79</f>
        <v>Interest Expense</v>
      </c>
      <c r="T92" s="56">
        <f>L79</f>
        <v>80</v>
      </c>
      <c r="U92" s="16"/>
      <c r="V92" s="12"/>
    </row>
    <row r="93" spans="3:22" x14ac:dyDescent="0.3">
      <c r="N93" s="6"/>
      <c r="O93" s="10"/>
      <c r="P93" s="55"/>
      <c r="Q93" s="55"/>
      <c r="R93" s="55"/>
      <c r="S93" s="55" t="s">
        <v>35</v>
      </c>
      <c r="T93" s="56">
        <f>L80</f>
        <v>2920</v>
      </c>
      <c r="U93" s="16"/>
      <c r="V93" s="12"/>
    </row>
    <row r="94" spans="3:22" x14ac:dyDescent="0.3">
      <c r="N94" s="6"/>
      <c r="O94" s="10"/>
      <c r="U94" s="16"/>
      <c r="V94" s="12"/>
    </row>
    <row r="95" spans="3:22" ht="17.25" thickBot="1" x14ac:dyDescent="0.35">
      <c r="N95" s="6"/>
      <c r="O95" s="11"/>
      <c r="P95" s="14"/>
      <c r="Q95" s="14"/>
      <c r="R95" s="14"/>
      <c r="S95" s="14"/>
      <c r="T95" s="14"/>
      <c r="U95" s="17"/>
      <c r="V95" s="12"/>
    </row>
    <row r="96" spans="3:22" x14ac:dyDescent="0.3">
      <c r="O96" s="8"/>
      <c r="P96" s="8"/>
      <c r="Q96" s="8"/>
      <c r="R96" s="8"/>
      <c r="S96" s="8"/>
      <c r="T96" s="8"/>
      <c r="U96" s="8"/>
    </row>
    <row r="99" spans="3:21" ht="17.25" thickBot="1" x14ac:dyDescent="0.35">
      <c r="N99" s="4" t="s">
        <v>44</v>
      </c>
      <c r="P99" s="7"/>
      <c r="Q99" s="7"/>
      <c r="R99" s="7"/>
      <c r="S99" s="7"/>
      <c r="T99" s="7"/>
    </row>
    <row r="100" spans="3:21" x14ac:dyDescent="0.3">
      <c r="O100" s="6"/>
      <c r="P100" s="13" t="str">
        <f>P85</f>
        <v>Cash</v>
      </c>
      <c r="Q100" s="58">
        <f>Q85</f>
        <v>30920</v>
      </c>
      <c r="R100" s="9"/>
      <c r="S100" s="9" t="str">
        <f>S85</f>
        <v>Capital Stock</v>
      </c>
      <c r="T100" s="59">
        <f>T85</f>
        <v>20000</v>
      </c>
      <c r="U100" s="12"/>
    </row>
    <row r="101" spans="3:21" x14ac:dyDescent="0.3">
      <c r="O101" s="6"/>
      <c r="P101" s="10" t="str">
        <f>P88</f>
        <v>Receivable</v>
      </c>
      <c r="Q101" s="3">
        <f>Q88</f>
        <v>1000</v>
      </c>
      <c r="S101" s="1" t="str">
        <f>S86</f>
        <v>Bank Loan</v>
      </c>
      <c r="T101" s="60">
        <f>T86</f>
        <v>9000</v>
      </c>
      <c r="U101" s="12"/>
    </row>
    <row r="102" spans="3:21" ht="17.25" thickBot="1" x14ac:dyDescent="0.35">
      <c r="O102" s="6"/>
      <c r="P102" s="11"/>
      <c r="Q102" s="14"/>
      <c r="R102" s="14"/>
      <c r="S102" s="14" t="str">
        <f>S93</f>
        <v>earnings</v>
      </c>
      <c r="T102" s="61">
        <f>T93</f>
        <v>2920</v>
      </c>
      <c r="U102" s="12"/>
    </row>
    <row r="103" spans="3:21" x14ac:dyDescent="0.3">
      <c r="P103" s="8"/>
      <c r="Q103" s="8"/>
      <c r="R103" s="8"/>
      <c r="S103" s="8"/>
      <c r="T103" s="8"/>
    </row>
    <row r="104" spans="3:21" x14ac:dyDescent="0.3">
      <c r="C104" s="18" t="s">
        <v>45</v>
      </c>
    </row>
    <row r="105" spans="3:21" x14ac:dyDescent="0.3">
      <c r="C105" s="18" t="s">
        <v>80</v>
      </c>
    </row>
    <row r="106" spans="3:21" x14ac:dyDescent="0.3">
      <c r="C106" s="18" t="s">
        <v>46</v>
      </c>
      <c r="N106" s="4" t="s">
        <v>47</v>
      </c>
    </row>
    <row r="107" spans="3:21" x14ac:dyDescent="0.3">
      <c r="N107" s="62"/>
      <c r="O107" s="62"/>
      <c r="P107" s="62" t="s">
        <v>7</v>
      </c>
      <c r="Q107" s="62"/>
      <c r="R107" s="62"/>
      <c r="S107" s="62"/>
      <c r="T107" s="62"/>
    </row>
    <row r="108" spans="3:21" x14ac:dyDescent="0.3">
      <c r="N108" s="62"/>
      <c r="O108" s="62"/>
      <c r="P108" s="62" t="s">
        <v>8</v>
      </c>
      <c r="Q108" s="62"/>
      <c r="R108" s="62"/>
      <c r="S108" s="62"/>
      <c r="T108" s="62"/>
    </row>
    <row r="109" spans="3:21" x14ac:dyDescent="0.3">
      <c r="N109" s="62"/>
      <c r="O109" s="62"/>
      <c r="P109" s="62" t="s">
        <v>19</v>
      </c>
      <c r="Q109" s="62"/>
      <c r="R109" s="62"/>
      <c r="S109" s="62"/>
      <c r="T109" s="62"/>
    </row>
    <row r="110" spans="3:21" x14ac:dyDescent="0.3">
      <c r="N110" s="62"/>
      <c r="O110" s="62"/>
      <c r="P110" s="62"/>
      <c r="Q110" s="62"/>
      <c r="R110" s="62"/>
      <c r="S110" s="62"/>
      <c r="T110" s="62"/>
    </row>
    <row r="111" spans="3:21" x14ac:dyDescent="0.3">
      <c r="N111" s="62"/>
      <c r="O111" s="62" t="s">
        <v>9</v>
      </c>
      <c r="P111" s="62" t="s">
        <v>9</v>
      </c>
      <c r="Q111" s="62"/>
      <c r="R111" s="62"/>
      <c r="S111" s="62" t="s">
        <v>11</v>
      </c>
      <c r="T111" s="62"/>
    </row>
    <row r="112" spans="3:21" x14ac:dyDescent="0.3">
      <c r="N112" s="62"/>
      <c r="O112" s="62"/>
      <c r="P112" s="62" t="s">
        <v>0</v>
      </c>
      <c r="Q112" s="63">
        <f>Q100</f>
        <v>30920</v>
      </c>
      <c r="R112" s="62"/>
      <c r="S112" s="62" t="s">
        <v>3</v>
      </c>
      <c r="T112" s="64">
        <f>T101</f>
        <v>9000</v>
      </c>
    </row>
    <row r="113" spans="2:20" x14ac:dyDescent="0.3">
      <c r="N113" s="62"/>
      <c r="O113" s="62"/>
      <c r="P113" s="62" t="s">
        <v>83</v>
      </c>
      <c r="Q113" s="63">
        <f>Q101</f>
        <v>1000</v>
      </c>
      <c r="R113" s="62"/>
      <c r="S113" s="62" t="s">
        <v>10</v>
      </c>
      <c r="T113" s="63">
        <f>SUM(T112)</f>
        <v>9000</v>
      </c>
    </row>
    <row r="114" spans="2:20" x14ac:dyDescent="0.3">
      <c r="N114" s="62"/>
      <c r="O114" s="62"/>
      <c r="P114" s="62"/>
      <c r="Q114" s="62"/>
      <c r="R114" s="62"/>
      <c r="S114" s="62"/>
      <c r="T114" s="62"/>
    </row>
    <row r="115" spans="2:20" x14ac:dyDescent="0.3">
      <c r="N115" s="62"/>
      <c r="O115" s="62"/>
      <c r="P115" s="62"/>
      <c r="Q115" s="62"/>
      <c r="R115" s="62"/>
      <c r="S115" s="62" t="s">
        <v>12</v>
      </c>
      <c r="T115" s="62"/>
    </row>
    <row r="116" spans="2:20" x14ac:dyDescent="0.3">
      <c r="N116" s="62"/>
      <c r="O116" s="62"/>
      <c r="P116" s="62"/>
      <c r="Q116" s="62"/>
      <c r="R116" s="62"/>
      <c r="S116" s="64" t="s">
        <v>2</v>
      </c>
      <c r="T116" s="63">
        <f>T100</f>
        <v>20000</v>
      </c>
    </row>
    <row r="117" spans="2:20" x14ac:dyDescent="0.3">
      <c r="N117" s="62"/>
      <c r="O117" s="62"/>
      <c r="P117" s="62"/>
      <c r="Q117" s="62"/>
      <c r="R117" s="62"/>
      <c r="S117" s="62" t="s">
        <v>6</v>
      </c>
      <c r="T117" s="64">
        <f>T102</f>
        <v>2920</v>
      </c>
    </row>
    <row r="118" spans="2:20" x14ac:dyDescent="0.3">
      <c r="N118" s="62"/>
      <c r="O118" s="62"/>
      <c r="P118" s="62"/>
      <c r="Q118" s="62"/>
      <c r="R118" s="62"/>
      <c r="S118" s="62" t="s">
        <v>13</v>
      </c>
      <c r="T118" s="63">
        <f>SUM(T116:T117)</f>
        <v>22920</v>
      </c>
    </row>
    <row r="119" spans="2:20" x14ac:dyDescent="0.3">
      <c r="N119" s="62"/>
      <c r="O119" s="62"/>
      <c r="P119" s="62" t="s">
        <v>14</v>
      </c>
      <c r="Q119" s="63">
        <f>SUM(Q112:Q113)</f>
        <v>31920</v>
      </c>
      <c r="R119" s="62"/>
      <c r="S119" s="62" t="s">
        <v>15</v>
      </c>
      <c r="T119" s="63">
        <f>T113+T118</f>
        <v>31920</v>
      </c>
    </row>
    <row r="127" spans="2:20" ht="26.25" x14ac:dyDescent="0.5">
      <c r="B127" s="7"/>
      <c r="C127" s="7"/>
      <c r="F127" s="39" t="s">
        <v>68</v>
      </c>
      <c r="G127" s="5"/>
      <c r="H127" s="5"/>
      <c r="I127" s="5"/>
      <c r="J127" s="5"/>
      <c r="K127" s="5"/>
      <c r="L127" s="5"/>
      <c r="M127" s="5"/>
    </row>
    <row r="128" spans="2:20" x14ac:dyDescent="0.3">
      <c r="B128" s="22" t="s">
        <v>24</v>
      </c>
      <c r="C128" s="22" t="s">
        <v>25</v>
      </c>
      <c r="D128" s="12"/>
      <c r="F128" s="5"/>
      <c r="G128" s="5"/>
      <c r="H128" s="23"/>
      <c r="I128" s="23"/>
      <c r="J128" s="23"/>
      <c r="K128" s="23"/>
      <c r="L128" s="23"/>
      <c r="M128" s="23"/>
    </row>
    <row r="129" spans="2:13" x14ac:dyDescent="0.3">
      <c r="B129" s="21" t="s">
        <v>58</v>
      </c>
      <c r="C129" s="21" t="s">
        <v>140</v>
      </c>
      <c r="D129" s="12"/>
      <c r="F129" s="5"/>
      <c r="G129" s="24"/>
      <c r="H129" s="31"/>
      <c r="I129" s="32"/>
      <c r="J129" s="31"/>
      <c r="K129" s="31"/>
      <c r="L129" s="32"/>
      <c r="M129" s="5"/>
    </row>
    <row r="130" spans="2:13" ht="17.25" thickBot="1" x14ac:dyDescent="0.35">
      <c r="B130" s="21"/>
      <c r="C130" s="21"/>
      <c r="D130" s="12"/>
      <c r="F130" s="5" t="str">
        <f>B129</f>
        <v>20X2.1.9.</v>
      </c>
      <c r="G130" s="24"/>
      <c r="H130" s="5"/>
      <c r="I130" s="33"/>
      <c r="J130" s="5"/>
      <c r="K130" s="5"/>
      <c r="L130" s="33"/>
      <c r="M130" s="5"/>
    </row>
    <row r="131" spans="2:13" ht="17.25" thickBot="1" x14ac:dyDescent="0.35">
      <c r="B131" s="21"/>
      <c r="C131" s="21"/>
      <c r="D131" s="12"/>
      <c r="F131" s="5"/>
      <c r="G131" s="24"/>
      <c r="H131" s="26" t="s">
        <v>0</v>
      </c>
      <c r="I131" s="34">
        <v>6000</v>
      </c>
      <c r="J131" s="28"/>
      <c r="K131" s="28" t="s">
        <v>17</v>
      </c>
      <c r="L131" s="35">
        <f>I131</f>
        <v>6000</v>
      </c>
      <c r="M131" s="5"/>
    </row>
    <row r="132" spans="2:13" x14ac:dyDescent="0.3">
      <c r="B132" s="21" t="s">
        <v>57</v>
      </c>
      <c r="C132" s="21" t="s">
        <v>141</v>
      </c>
      <c r="D132" s="12"/>
      <c r="F132" s="5"/>
      <c r="G132" s="24"/>
      <c r="H132" s="36"/>
      <c r="I132" s="37"/>
      <c r="J132" s="36"/>
      <c r="K132" s="36"/>
      <c r="L132" s="37"/>
      <c r="M132" s="5"/>
    </row>
    <row r="133" spans="2:13" ht="17.25" thickBot="1" x14ac:dyDescent="0.35">
      <c r="B133" s="21"/>
      <c r="C133" s="21"/>
      <c r="D133" s="12"/>
      <c r="F133" s="5" t="str">
        <f>B132</f>
        <v>20X2.1.11.</v>
      </c>
      <c r="G133" s="24"/>
      <c r="H133" s="5"/>
      <c r="I133" s="5"/>
      <c r="J133" s="5"/>
      <c r="K133" s="5"/>
      <c r="L133" s="5"/>
      <c r="M133" s="5"/>
    </row>
    <row r="134" spans="2:13" ht="17.25" thickBot="1" x14ac:dyDescent="0.35">
      <c r="B134" s="21"/>
      <c r="C134" s="21"/>
      <c r="D134" s="12"/>
      <c r="F134" s="5"/>
      <c r="G134" s="24"/>
      <c r="H134" s="26" t="s">
        <v>16</v>
      </c>
      <c r="I134" s="34">
        <v>2000</v>
      </c>
      <c r="J134" s="28"/>
      <c r="K134" s="28" t="s">
        <v>18</v>
      </c>
      <c r="L134" s="35">
        <f>I134</f>
        <v>2000</v>
      </c>
      <c r="M134" s="5"/>
    </row>
    <row r="135" spans="2:13" x14ac:dyDescent="0.3">
      <c r="B135" s="21" t="s">
        <v>59</v>
      </c>
      <c r="C135" s="21" t="s">
        <v>136</v>
      </c>
      <c r="D135" s="12"/>
      <c r="F135" s="5"/>
      <c r="G135" s="24"/>
      <c r="H135" s="5"/>
      <c r="I135" s="5"/>
      <c r="J135" s="5"/>
      <c r="K135" s="5"/>
      <c r="L135" s="5"/>
      <c r="M135" s="5"/>
    </row>
    <row r="136" spans="2:13" ht="17.25" thickBot="1" x14ac:dyDescent="0.35">
      <c r="B136" s="21"/>
      <c r="C136" s="21"/>
      <c r="D136" s="12"/>
      <c r="F136" s="5" t="str">
        <f>B135</f>
        <v>20X2.1.20.</v>
      </c>
      <c r="G136" s="24"/>
      <c r="H136" s="36"/>
      <c r="I136" s="37"/>
      <c r="J136" s="36"/>
      <c r="K136" s="36"/>
      <c r="L136" s="37"/>
      <c r="M136" s="5"/>
    </row>
    <row r="137" spans="2:13" ht="17.25" thickBot="1" x14ac:dyDescent="0.35">
      <c r="B137" s="21"/>
      <c r="C137" s="21"/>
      <c r="D137" s="12"/>
      <c r="F137" s="5"/>
      <c r="G137" s="24"/>
      <c r="H137" s="26" t="s">
        <v>1</v>
      </c>
      <c r="I137" s="34">
        <v>2000</v>
      </c>
      <c r="J137" s="28"/>
      <c r="K137" s="28" t="s">
        <v>0</v>
      </c>
      <c r="L137" s="35">
        <v>2000</v>
      </c>
      <c r="M137" s="5"/>
    </row>
    <row r="138" spans="2:13" x14ac:dyDescent="0.3">
      <c r="B138" s="21" t="s">
        <v>60</v>
      </c>
      <c r="C138" s="21" t="s">
        <v>137</v>
      </c>
      <c r="D138" s="12"/>
      <c r="F138" s="5"/>
      <c r="G138" s="5"/>
      <c r="H138" s="5"/>
      <c r="I138" s="5"/>
      <c r="J138" s="5"/>
      <c r="K138" s="5"/>
      <c r="L138" s="5"/>
      <c r="M138" s="5"/>
    </row>
    <row r="139" spans="2:13" ht="17.25" thickBot="1" x14ac:dyDescent="0.35">
      <c r="B139" s="8"/>
      <c r="C139" s="8"/>
      <c r="F139" s="5" t="str">
        <f>B138</f>
        <v>20X2.1.25.</v>
      </c>
      <c r="G139" s="5"/>
      <c r="H139" s="5"/>
      <c r="I139" s="5"/>
      <c r="J139" s="5"/>
      <c r="K139" s="5"/>
      <c r="L139" s="5"/>
      <c r="M139" s="5"/>
    </row>
    <row r="140" spans="2:13" ht="17.25" thickBot="1" x14ac:dyDescent="0.35">
      <c r="F140" s="5"/>
      <c r="G140" s="5"/>
      <c r="H140" s="26" t="s">
        <v>5</v>
      </c>
      <c r="I140" s="28">
        <v>40</v>
      </c>
      <c r="J140" s="28"/>
      <c r="K140" s="28" t="s">
        <v>0</v>
      </c>
      <c r="L140" s="38">
        <v>40</v>
      </c>
      <c r="M140" s="5"/>
    </row>
    <row r="141" spans="2:13" x14ac:dyDescent="0.3">
      <c r="F141" s="5"/>
      <c r="G141" s="5"/>
      <c r="H141" s="5"/>
      <c r="I141" s="5"/>
      <c r="J141" s="5"/>
      <c r="K141" s="5"/>
      <c r="L141" s="5"/>
      <c r="M141" s="5"/>
    </row>
    <row r="146" spans="2:21" x14ac:dyDescent="0.3">
      <c r="B146" s="1" t="s">
        <v>61</v>
      </c>
      <c r="C146" s="1" t="s">
        <v>27</v>
      </c>
    </row>
    <row r="148" spans="2:21" ht="17.25" thickBot="1" x14ac:dyDescent="0.35">
      <c r="C148" s="18" t="s">
        <v>28</v>
      </c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 t="s">
        <v>63</v>
      </c>
      <c r="O148" s="18"/>
      <c r="P148" s="40"/>
      <c r="Q148" s="40"/>
      <c r="R148" s="40"/>
      <c r="S148" s="40"/>
      <c r="T148" s="40"/>
      <c r="U148" s="18"/>
    </row>
    <row r="149" spans="2:21" x14ac:dyDescent="0.3">
      <c r="C149" s="18" t="s">
        <v>29</v>
      </c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42"/>
      <c r="P149" s="44" t="str">
        <f>P100</f>
        <v>Cash</v>
      </c>
      <c r="Q149" s="45">
        <f>Q100</f>
        <v>30920</v>
      </c>
      <c r="R149" s="46"/>
      <c r="S149" s="46" t="str">
        <f t="shared" ref="S149:T151" si="0">S100</f>
        <v>Capital Stock</v>
      </c>
      <c r="T149" s="47">
        <f t="shared" si="0"/>
        <v>20000</v>
      </c>
      <c r="U149" s="43"/>
    </row>
    <row r="150" spans="2:21" x14ac:dyDescent="0.3">
      <c r="C150" s="18" t="s">
        <v>69</v>
      </c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42"/>
      <c r="P150" s="48" t="str">
        <f>P101</f>
        <v>Receivable</v>
      </c>
      <c r="Q150" s="75">
        <f>Q101</f>
        <v>1000</v>
      </c>
      <c r="R150" s="18"/>
      <c r="S150" s="18" t="str">
        <f t="shared" si="0"/>
        <v>Bank Loan</v>
      </c>
      <c r="T150" s="49">
        <f t="shared" si="0"/>
        <v>9000</v>
      </c>
      <c r="U150" s="43"/>
    </row>
    <row r="151" spans="2:21" ht="17.25" thickBot="1" x14ac:dyDescent="0.35">
      <c r="C151" s="18" t="s">
        <v>70</v>
      </c>
      <c r="D151" s="18"/>
      <c r="E151" s="18"/>
      <c r="F151" s="18"/>
      <c r="G151" s="18"/>
      <c r="H151" s="40"/>
      <c r="I151" s="40"/>
      <c r="J151" s="40"/>
      <c r="K151" s="40"/>
      <c r="L151" s="40"/>
      <c r="M151" s="18"/>
      <c r="N151" s="18"/>
      <c r="O151" s="42"/>
      <c r="P151" s="50"/>
      <c r="Q151" s="52"/>
      <c r="R151" s="52"/>
      <c r="S151" s="52" t="str">
        <f t="shared" si="0"/>
        <v>earnings</v>
      </c>
      <c r="T151" s="53">
        <f t="shared" si="0"/>
        <v>2920</v>
      </c>
      <c r="U151" s="43"/>
    </row>
    <row r="152" spans="2:21" ht="17.25" thickBot="1" x14ac:dyDescent="0.35">
      <c r="C152" s="18"/>
      <c r="D152" s="18"/>
      <c r="E152" s="18"/>
      <c r="F152" s="18"/>
      <c r="G152" s="18"/>
      <c r="H152" s="40"/>
      <c r="I152" s="40"/>
      <c r="J152" s="40"/>
      <c r="K152" s="40"/>
      <c r="L152" s="40"/>
      <c r="M152" s="18"/>
      <c r="N152" s="18"/>
      <c r="O152" s="18"/>
      <c r="P152" s="18"/>
      <c r="Q152" s="18"/>
      <c r="R152" s="18"/>
      <c r="S152" s="18"/>
      <c r="T152" s="18"/>
      <c r="U152" s="18"/>
    </row>
    <row r="153" spans="2:21" x14ac:dyDescent="0.3">
      <c r="C153" s="18"/>
      <c r="D153" s="18"/>
      <c r="E153" s="18"/>
      <c r="F153" s="18"/>
      <c r="G153" s="42"/>
      <c r="H153" s="18"/>
      <c r="I153" s="18"/>
      <c r="J153" s="18"/>
      <c r="K153" s="18"/>
      <c r="L153" s="18"/>
      <c r="M153" s="43"/>
      <c r="N153" s="18"/>
      <c r="O153" s="18"/>
      <c r="P153" s="44" t="s">
        <v>0</v>
      </c>
      <c r="Q153" s="45">
        <f>I131</f>
        <v>6000</v>
      </c>
      <c r="R153" s="46"/>
      <c r="S153" s="46" t="s">
        <v>4</v>
      </c>
      <c r="T153" s="47">
        <f>L131+L134</f>
        <v>8000</v>
      </c>
      <c r="U153" s="18"/>
    </row>
    <row r="154" spans="2:21" x14ac:dyDescent="0.3"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48" t="str">
        <f>H134</f>
        <v>Receivables</v>
      </c>
      <c r="Q154" s="41">
        <f>I134</f>
        <v>2000</v>
      </c>
      <c r="R154" s="18"/>
      <c r="S154" s="18" t="s">
        <v>0</v>
      </c>
      <c r="T154" s="49">
        <f>L137+L140</f>
        <v>2040</v>
      </c>
      <c r="U154" s="18"/>
    </row>
    <row r="155" spans="2:21" x14ac:dyDescent="0.3">
      <c r="C155" s="18"/>
      <c r="D155" s="18"/>
      <c r="E155" s="18"/>
      <c r="F155" s="18"/>
      <c r="G155" s="42"/>
      <c r="H155" s="18"/>
      <c r="I155" s="18"/>
      <c r="J155" s="18"/>
      <c r="K155" s="18"/>
      <c r="L155" s="18"/>
      <c r="M155" s="43"/>
      <c r="N155" s="18"/>
      <c r="O155" s="18"/>
      <c r="P155" s="48" t="str">
        <f>H137</f>
        <v>Salary Expense</v>
      </c>
      <c r="Q155" s="41">
        <f>I137</f>
        <v>2000</v>
      </c>
      <c r="R155" s="18"/>
      <c r="S155" s="18"/>
      <c r="T155" s="49"/>
      <c r="U155" s="18"/>
    </row>
    <row r="156" spans="2:21" ht="17.25" thickBot="1" x14ac:dyDescent="0.35">
      <c r="C156" s="18"/>
      <c r="D156" s="18"/>
      <c r="E156" s="18"/>
      <c r="F156" s="18"/>
      <c r="G156" s="18"/>
      <c r="H156" s="76"/>
      <c r="I156" s="76"/>
      <c r="J156" s="76"/>
      <c r="K156" s="76"/>
      <c r="L156" s="76"/>
      <c r="M156" s="18"/>
      <c r="N156" s="18"/>
      <c r="O156" s="18"/>
      <c r="P156" s="50" t="str">
        <f>H140</f>
        <v>Interest Expense</v>
      </c>
      <c r="Q156" s="51">
        <f>I140</f>
        <v>40</v>
      </c>
      <c r="R156" s="52"/>
      <c r="S156" s="52"/>
      <c r="T156" s="53"/>
      <c r="U156" s="18"/>
    </row>
    <row r="159" spans="2:21" x14ac:dyDescent="0.3">
      <c r="N159" s="18" t="s">
        <v>64</v>
      </c>
    </row>
    <row r="160" spans="2:21" ht="17.25" thickBot="1" x14ac:dyDescent="0.35">
      <c r="P160" s="7"/>
      <c r="Q160" s="7"/>
      <c r="R160" s="7"/>
      <c r="S160" s="7"/>
      <c r="T160" s="7"/>
    </row>
    <row r="161" spans="3:21" x14ac:dyDescent="0.3">
      <c r="O161" s="6"/>
      <c r="P161" s="66" t="s">
        <v>0</v>
      </c>
      <c r="Q161" s="67">
        <f>Q149+Q153-T154</f>
        <v>34880</v>
      </c>
      <c r="R161" s="68"/>
      <c r="S161" s="68" t="s">
        <v>2</v>
      </c>
      <c r="T161" s="69">
        <f>T149</f>
        <v>20000</v>
      </c>
      <c r="U161" s="12"/>
    </row>
    <row r="162" spans="3:21" x14ac:dyDescent="0.3">
      <c r="O162" s="6"/>
      <c r="P162" s="70" t="s">
        <v>16</v>
      </c>
      <c r="Q162" s="65">
        <f>Q150+Q154</f>
        <v>3000</v>
      </c>
      <c r="R162" s="40"/>
      <c r="S162" s="40" t="s">
        <v>3</v>
      </c>
      <c r="T162" s="71">
        <f>T150</f>
        <v>9000</v>
      </c>
      <c r="U162" s="12"/>
    </row>
    <row r="163" spans="3:21" x14ac:dyDescent="0.3">
      <c r="O163" s="6"/>
      <c r="P163" s="70" t="s">
        <v>1</v>
      </c>
      <c r="Q163" s="65">
        <f>Q155</f>
        <v>2000</v>
      </c>
      <c r="R163" s="40"/>
      <c r="S163" s="40" t="str">
        <f>S151</f>
        <v>earnings</v>
      </c>
      <c r="T163" s="71">
        <f>T151</f>
        <v>2920</v>
      </c>
      <c r="U163" s="12"/>
    </row>
    <row r="164" spans="3:21" ht="17.25" thickBot="1" x14ac:dyDescent="0.35">
      <c r="O164" s="6"/>
      <c r="P164" s="50" t="s">
        <v>5</v>
      </c>
      <c r="Q164" s="72">
        <f>Q156</f>
        <v>40</v>
      </c>
      <c r="R164" s="52"/>
      <c r="S164" s="52" t="str">
        <f>S153</f>
        <v>Revenue</v>
      </c>
      <c r="T164" s="53">
        <f>T153</f>
        <v>8000</v>
      </c>
      <c r="U164" s="12"/>
    </row>
    <row r="165" spans="3:21" x14ac:dyDescent="0.3">
      <c r="P165" s="8"/>
      <c r="Q165" s="8"/>
      <c r="R165" s="8"/>
      <c r="S165" s="8"/>
      <c r="T165" s="8"/>
    </row>
    <row r="168" spans="3:21" x14ac:dyDescent="0.3">
      <c r="C168" s="18" t="s">
        <v>30</v>
      </c>
      <c r="N168" s="4" t="s">
        <v>71</v>
      </c>
      <c r="Q168" s="54"/>
      <c r="T168" s="54"/>
    </row>
    <row r="169" spans="3:21" x14ac:dyDescent="0.3">
      <c r="C169" s="18" t="s">
        <v>72</v>
      </c>
      <c r="P169" s="55" t="str">
        <f>P163</f>
        <v>Salary Expense</v>
      </c>
    </row>
    <row r="170" spans="3:21" x14ac:dyDescent="0.3">
      <c r="C170" s="18"/>
      <c r="P170" s="55" t="str">
        <f>P164</f>
        <v>Interest Expense</v>
      </c>
    </row>
    <row r="171" spans="3:21" x14ac:dyDescent="0.3">
      <c r="C171" s="18"/>
      <c r="P171" s="55" t="str">
        <f>S164</f>
        <v>Revenue</v>
      </c>
    </row>
    <row r="172" spans="3:21" x14ac:dyDescent="0.3">
      <c r="C172" s="18"/>
    </row>
    <row r="174" spans="3:21" x14ac:dyDescent="0.3">
      <c r="N174" s="4" t="s">
        <v>75</v>
      </c>
    </row>
    <row r="175" spans="3:21" x14ac:dyDescent="0.3">
      <c r="C175" s="18" t="s">
        <v>31</v>
      </c>
      <c r="P175" s="2"/>
      <c r="Q175" s="2" t="s">
        <v>20</v>
      </c>
      <c r="R175" s="2"/>
    </row>
    <row r="176" spans="3:21" x14ac:dyDescent="0.3">
      <c r="C176" s="18" t="s">
        <v>32</v>
      </c>
      <c r="P176" s="2"/>
      <c r="Q176" s="2" t="s">
        <v>21</v>
      </c>
      <c r="R176" s="2"/>
    </row>
    <row r="177" spans="3:18" x14ac:dyDescent="0.3">
      <c r="C177" s="18" t="s">
        <v>74</v>
      </c>
      <c r="P177" s="2"/>
      <c r="Q177" s="2" t="s">
        <v>37</v>
      </c>
      <c r="R177" s="2"/>
    </row>
    <row r="178" spans="3:18" x14ac:dyDescent="0.3">
      <c r="P178" s="2"/>
      <c r="Q178" s="2"/>
      <c r="R178" s="2"/>
    </row>
    <row r="179" spans="3:18" x14ac:dyDescent="0.3">
      <c r="P179" s="2" t="s">
        <v>4</v>
      </c>
      <c r="Q179" s="2"/>
      <c r="R179" s="57">
        <f>T164</f>
        <v>8000</v>
      </c>
    </row>
    <row r="180" spans="3:18" x14ac:dyDescent="0.3">
      <c r="P180" s="2" t="s">
        <v>22</v>
      </c>
      <c r="Q180" s="2"/>
      <c r="R180" s="57">
        <f>Q163</f>
        <v>2000</v>
      </c>
    </row>
    <row r="181" spans="3:18" x14ac:dyDescent="0.3">
      <c r="P181" s="2" t="s">
        <v>5</v>
      </c>
      <c r="Q181" s="2"/>
      <c r="R181" s="57">
        <f>Q164</f>
        <v>40</v>
      </c>
    </row>
    <row r="182" spans="3:18" x14ac:dyDescent="0.3">
      <c r="P182" s="2"/>
      <c r="Q182" s="2"/>
      <c r="R182" s="2"/>
    </row>
    <row r="183" spans="3:18" x14ac:dyDescent="0.3">
      <c r="P183" s="2" t="s">
        <v>23</v>
      </c>
      <c r="Q183" s="2"/>
      <c r="R183" s="2">
        <f>R179-R180-R181</f>
        <v>5960</v>
      </c>
    </row>
    <row r="186" spans="3:18" x14ac:dyDescent="0.3">
      <c r="F186" s="1" t="s">
        <v>61</v>
      </c>
    </row>
    <row r="187" spans="3:18" ht="26.25" x14ac:dyDescent="0.5">
      <c r="G187" s="98" t="s">
        <v>76</v>
      </c>
      <c r="H187" s="99"/>
      <c r="I187" s="99"/>
      <c r="J187" s="99"/>
      <c r="K187" s="99"/>
      <c r="L187" s="99"/>
    </row>
    <row r="188" spans="3:18" x14ac:dyDescent="0.3">
      <c r="C188" s="18" t="s">
        <v>34</v>
      </c>
      <c r="G188" s="99" t="s">
        <v>77</v>
      </c>
      <c r="H188" s="99"/>
      <c r="I188" s="99"/>
      <c r="J188" s="99"/>
      <c r="K188" s="99"/>
      <c r="L188" s="99"/>
    </row>
    <row r="189" spans="3:18" x14ac:dyDescent="0.3">
      <c r="C189" s="18" t="s">
        <v>73</v>
      </c>
      <c r="G189" s="99"/>
      <c r="H189" s="99" t="s">
        <v>4</v>
      </c>
      <c r="I189" s="100">
        <f>T164</f>
        <v>8000</v>
      </c>
      <c r="J189" s="99"/>
      <c r="K189" s="99" t="s">
        <v>1</v>
      </c>
      <c r="L189" s="100">
        <f>Q163</f>
        <v>2000</v>
      </c>
    </row>
    <row r="190" spans="3:18" x14ac:dyDescent="0.3">
      <c r="C190" s="18" t="s">
        <v>36</v>
      </c>
      <c r="G190" s="99"/>
      <c r="H190" s="99"/>
      <c r="I190" s="99"/>
      <c r="J190" s="99"/>
      <c r="K190" s="99" t="s">
        <v>5</v>
      </c>
      <c r="L190" s="100">
        <f>Q164</f>
        <v>40</v>
      </c>
    </row>
    <row r="191" spans="3:18" x14ac:dyDescent="0.3">
      <c r="G191" s="99"/>
      <c r="H191" s="99"/>
      <c r="I191" s="99"/>
      <c r="J191" s="99"/>
      <c r="K191" s="99" t="s">
        <v>35</v>
      </c>
      <c r="L191" s="100">
        <f>I189-L189-L190</f>
        <v>5960</v>
      </c>
    </row>
    <row r="194" spans="3:22" ht="17.25" thickBot="1" x14ac:dyDescent="0.35">
      <c r="C194" s="18" t="s">
        <v>38</v>
      </c>
      <c r="N194" s="4" t="s">
        <v>78</v>
      </c>
      <c r="O194" s="7"/>
      <c r="P194" s="7"/>
      <c r="Q194" s="7"/>
      <c r="R194" s="7"/>
      <c r="S194" s="7"/>
      <c r="T194" s="7"/>
      <c r="U194" s="7"/>
    </row>
    <row r="195" spans="3:22" ht="17.25" thickBot="1" x14ac:dyDescent="0.35">
      <c r="C195" s="18" t="s">
        <v>39</v>
      </c>
      <c r="N195" s="6"/>
      <c r="O195" s="77"/>
      <c r="P195" s="78"/>
      <c r="Q195" s="78"/>
      <c r="R195" s="78"/>
      <c r="S195" s="78"/>
      <c r="T195" s="78"/>
      <c r="U195" s="79"/>
      <c r="V195" s="12"/>
    </row>
    <row r="196" spans="3:22" x14ac:dyDescent="0.3">
      <c r="C196" s="18" t="s">
        <v>40</v>
      </c>
      <c r="N196" s="6"/>
      <c r="O196" s="80"/>
      <c r="P196" s="77" t="str">
        <f>P149</f>
        <v>Cash</v>
      </c>
      <c r="Q196" s="81">
        <f>Q149</f>
        <v>30920</v>
      </c>
      <c r="R196" s="78"/>
      <c r="S196" s="78" t="str">
        <f t="shared" ref="S196:T198" si="1">S149</f>
        <v>Capital Stock</v>
      </c>
      <c r="T196" s="82">
        <f t="shared" si="1"/>
        <v>20000</v>
      </c>
      <c r="U196" s="83"/>
      <c r="V196" s="12" t="s">
        <v>87</v>
      </c>
    </row>
    <row r="197" spans="3:22" x14ac:dyDescent="0.3">
      <c r="N197" s="6"/>
      <c r="O197" s="80"/>
      <c r="P197" s="80" t="str">
        <f>P150</f>
        <v>Receivable</v>
      </c>
      <c r="Q197" s="84">
        <f>Q150</f>
        <v>1000</v>
      </c>
      <c r="R197" s="85"/>
      <c r="S197" s="85" t="str">
        <f t="shared" si="1"/>
        <v>Bank Loan</v>
      </c>
      <c r="T197" s="86">
        <f t="shared" si="1"/>
        <v>9000</v>
      </c>
      <c r="U197" s="83"/>
      <c r="V197" s="12"/>
    </row>
    <row r="198" spans="3:22" ht="17.25" thickBot="1" x14ac:dyDescent="0.35">
      <c r="N198" s="6"/>
      <c r="O198" s="80"/>
      <c r="P198" s="87"/>
      <c r="Q198" s="88"/>
      <c r="R198" s="88"/>
      <c r="S198" s="88" t="str">
        <f t="shared" si="1"/>
        <v>earnings</v>
      </c>
      <c r="T198" s="89">
        <f t="shared" si="1"/>
        <v>2920</v>
      </c>
      <c r="U198" s="83"/>
      <c r="V198" s="12"/>
    </row>
    <row r="199" spans="3:22" ht="17.25" thickBot="1" x14ac:dyDescent="0.35">
      <c r="N199" s="6"/>
      <c r="O199" s="80"/>
      <c r="P199" s="85"/>
      <c r="Q199" s="85"/>
      <c r="R199" s="85"/>
      <c r="S199" s="85"/>
      <c r="T199" s="85"/>
      <c r="U199" s="83"/>
      <c r="V199" s="12"/>
    </row>
    <row r="200" spans="3:22" x14ac:dyDescent="0.3">
      <c r="N200" s="6"/>
      <c r="O200" s="80"/>
      <c r="P200" s="77" t="str">
        <f t="shared" ref="P200:Q203" si="2">P153</f>
        <v>Cash</v>
      </c>
      <c r="Q200" s="81">
        <f t="shared" si="2"/>
        <v>6000</v>
      </c>
      <c r="R200" s="78"/>
      <c r="S200" s="78" t="s">
        <v>4</v>
      </c>
      <c r="T200" s="82">
        <f>T153</f>
        <v>8000</v>
      </c>
      <c r="U200" s="83"/>
      <c r="V200" s="12"/>
    </row>
    <row r="201" spans="3:22" x14ac:dyDescent="0.3">
      <c r="N201" s="6"/>
      <c r="O201" s="80"/>
      <c r="P201" s="80" t="str">
        <f t="shared" si="2"/>
        <v>Receivables</v>
      </c>
      <c r="Q201" s="90">
        <f t="shared" si="2"/>
        <v>2000</v>
      </c>
      <c r="R201" s="85"/>
      <c r="S201" s="85" t="s">
        <v>0</v>
      </c>
      <c r="T201" s="86">
        <f>T154</f>
        <v>2040</v>
      </c>
      <c r="U201" s="83"/>
      <c r="V201" s="12"/>
    </row>
    <row r="202" spans="3:22" x14ac:dyDescent="0.3">
      <c r="N202" s="6"/>
      <c r="O202" s="80"/>
      <c r="P202" s="80" t="str">
        <f t="shared" si="2"/>
        <v>Salary Expense</v>
      </c>
      <c r="Q202" s="90">
        <f t="shared" si="2"/>
        <v>2000</v>
      </c>
      <c r="R202" s="85"/>
      <c r="S202" s="85"/>
      <c r="T202" s="86"/>
      <c r="U202" s="83"/>
      <c r="V202" s="12"/>
    </row>
    <row r="203" spans="3:22" ht="17.25" thickBot="1" x14ac:dyDescent="0.35">
      <c r="N203" s="6"/>
      <c r="O203" s="80"/>
      <c r="P203" s="87" t="str">
        <f t="shared" si="2"/>
        <v>Interest Expense</v>
      </c>
      <c r="Q203" s="91">
        <f t="shared" si="2"/>
        <v>40</v>
      </c>
      <c r="R203" s="88"/>
      <c r="S203" s="88"/>
      <c r="T203" s="89"/>
      <c r="U203" s="83"/>
      <c r="V203" s="12"/>
    </row>
    <row r="204" spans="3:22" x14ac:dyDescent="0.3">
      <c r="N204" s="6"/>
      <c r="O204" s="80"/>
      <c r="P204" s="85"/>
      <c r="Q204" s="85"/>
      <c r="R204" s="85"/>
      <c r="S204" s="85"/>
      <c r="T204" s="85"/>
      <c r="U204" s="83"/>
      <c r="V204" s="12"/>
    </row>
    <row r="205" spans="3:22" ht="17.25" thickBot="1" x14ac:dyDescent="0.35">
      <c r="N205" s="6"/>
      <c r="O205" s="80"/>
      <c r="P205" s="92"/>
      <c r="Q205" s="92"/>
      <c r="R205" s="92"/>
      <c r="S205" s="92"/>
      <c r="T205" s="92"/>
      <c r="U205" s="83"/>
      <c r="V205" s="12"/>
    </row>
    <row r="206" spans="3:22" x14ac:dyDescent="0.3">
      <c r="N206" s="6"/>
      <c r="O206" s="93"/>
      <c r="P206" s="77" t="str">
        <f>H189</f>
        <v>Revenue</v>
      </c>
      <c r="Q206" s="81">
        <f>I189</f>
        <v>8000</v>
      </c>
      <c r="R206" s="78"/>
      <c r="S206" s="78" t="str">
        <f t="shared" ref="S206:T208" si="3">K189</f>
        <v>Salary Expense</v>
      </c>
      <c r="T206" s="82">
        <f t="shared" si="3"/>
        <v>2000</v>
      </c>
      <c r="U206" s="94"/>
      <c r="V206" s="12" t="s">
        <v>144</v>
      </c>
    </row>
    <row r="207" spans="3:22" x14ac:dyDescent="0.3">
      <c r="N207" s="6"/>
      <c r="O207" s="93"/>
      <c r="P207" s="80"/>
      <c r="Q207" s="85"/>
      <c r="R207" s="85"/>
      <c r="S207" s="85" t="str">
        <f t="shared" si="3"/>
        <v>Interest Expense</v>
      </c>
      <c r="T207" s="86">
        <f t="shared" si="3"/>
        <v>40</v>
      </c>
      <c r="U207" s="94"/>
      <c r="V207" s="12"/>
    </row>
    <row r="208" spans="3:22" ht="17.25" thickBot="1" x14ac:dyDescent="0.35">
      <c r="N208" s="6"/>
      <c r="O208" s="93"/>
      <c r="P208" s="87"/>
      <c r="Q208" s="88"/>
      <c r="R208" s="88"/>
      <c r="S208" s="88" t="str">
        <f t="shared" si="3"/>
        <v>earnings</v>
      </c>
      <c r="T208" s="89">
        <f t="shared" si="3"/>
        <v>5960</v>
      </c>
      <c r="U208" s="94"/>
      <c r="V208" s="12"/>
    </row>
    <row r="209" spans="3:22" x14ac:dyDescent="0.3">
      <c r="N209" s="6"/>
      <c r="O209" s="80"/>
      <c r="P209" s="95"/>
      <c r="Q209" s="95"/>
      <c r="R209" s="95"/>
      <c r="S209" s="95"/>
      <c r="T209" s="96"/>
      <c r="U209" s="83"/>
      <c r="V209" s="12"/>
    </row>
    <row r="210" spans="3:22" ht="17.25" thickBot="1" x14ac:dyDescent="0.35">
      <c r="N210" s="6"/>
      <c r="O210" s="87"/>
      <c r="P210" s="88"/>
      <c r="Q210" s="88"/>
      <c r="R210" s="88"/>
      <c r="S210" s="88"/>
      <c r="T210" s="88"/>
      <c r="U210" s="97"/>
      <c r="V210" s="12"/>
    </row>
    <row r="211" spans="3:22" x14ac:dyDescent="0.3">
      <c r="O211" s="8"/>
      <c r="P211" s="8"/>
      <c r="Q211" s="8"/>
      <c r="R211" s="8"/>
      <c r="S211" s="8"/>
      <c r="T211" s="8"/>
      <c r="U211" s="8"/>
    </row>
    <row r="212" spans="3:22" x14ac:dyDescent="0.3">
      <c r="P212" s="1" t="s">
        <v>143</v>
      </c>
      <c r="Q212" s="54">
        <f>SUM(Q196:Q208)</f>
        <v>49960</v>
      </c>
      <c r="S212" s="1" t="s">
        <v>143</v>
      </c>
      <c r="T212" s="54">
        <f>SUM(T196:T208)</f>
        <v>49960</v>
      </c>
    </row>
    <row r="214" spans="3:22" ht="17.25" thickBot="1" x14ac:dyDescent="0.35">
      <c r="N214" s="4" t="s">
        <v>79</v>
      </c>
      <c r="P214" s="7"/>
      <c r="Q214" s="7"/>
      <c r="R214" s="7"/>
      <c r="S214" s="7"/>
      <c r="T214" s="7"/>
    </row>
    <row r="215" spans="3:22" x14ac:dyDescent="0.3">
      <c r="O215" s="6"/>
      <c r="P215" s="13" t="str">
        <f>P196</f>
        <v>Cash</v>
      </c>
      <c r="Q215" s="58">
        <f>Q196+Q200-T201</f>
        <v>34880</v>
      </c>
      <c r="R215" s="9"/>
      <c r="S215" s="9" t="str">
        <f>S196</f>
        <v>Capital Stock</v>
      </c>
      <c r="T215" s="59">
        <f>T196</f>
        <v>20000</v>
      </c>
      <c r="U215" s="12"/>
    </row>
    <row r="216" spans="3:22" x14ac:dyDescent="0.3">
      <c r="O216" s="6"/>
      <c r="P216" s="10" t="str">
        <f>P197</f>
        <v>Receivable</v>
      </c>
      <c r="Q216" s="3">
        <f>Q197+Q201</f>
        <v>3000</v>
      </c>
      <c r="S216" s="1" t="str">
        <f>S197</f>
        <v>Bank Loan</v>
      </c>
      <c r="T216" s="60">
        <f>T197</f>
        <v>9000</v>
      </c>
      <c r="U216" s="12"/>
    </row>
    <row r="217" spans="3:22" ht="17.25" thickBot="1" x14ac:dyDescent="0.35">
      <c r="O217" s="6"/>
      <c r="P217" s="11"/>
      <c r="Q217" s="14"/>
      <c r="R217" s="14"/>
      <c r="S217" s="14" t="str">
        <f>S208</f>
        <v>earnings</v>
      </c>
      <c r="T217" s="61">
        <f>T198+T208</f>
        <v>8880</v>
      </c>
      <c r="U217" s="12"/>
    </row>
    <row r="218" spans="3:22" x14ac:dyDescent="0.3">
      <c r="P218" s="8"/>
      <c r="Q218" s="8"/>
      <c r="R218" s="8"/>
      <c r="S218" s="8"/>
      <c r="T218" s="8"/>
    </row>
    <row r="219" spans="3:22" x14ac:dyDescent="0.3">
      <c r="C219" s="18" t="s">
        <v>45</v>
      </c>
      <c r="P219" s="1" t="s">
        <v>143</v>
      </c>
      <c r="Q219" s="54">
        <f>SUM(Q215:Q217)</f>
        <v>37880</v>
      </c>
      <c r="S219" s="1" t="s">
        <v>143</v>
      </c>
      <c r="T219" s="54">
        <f>SUM(T215:T217)</f>
        <v>37880</v>
      </c>
    </row>
    <row r="220" spans="3:22" x14ac:dyDescent="0.3">
      <c r="C220" s="18" t="s">
        <v>80</v>
      </c>
    </row>
    <row r="221" spans="3:22" x14ac:dyDescent="0.3">
      <c r="C221" s="18" t="s">
        <v>88</v>
      </c>
      <c r="N221" s="4" t="s">
        <v>47</v>
      </c>
    </row>
    <row r="222" spans="3:22" x14ac:dyDescent="0.3">
      <c r="N222" s="62"/>
      <c r="O222" s="62"/>
      <c r="P222" s="62" t="s">
        <v>7</v>
      </c>
      <c r="Q222" s="62"/>
      <c r="R222" s="62"/>
      <c r="S222" s="62"/>
      <c r="T222" s="62"/>
    </row>
    <row r="223" spans="3:22" x14ac:dyDescent="0.3">
      <c r="N223" s="62"/>
      <c r="O223" s="62"/>
      <c r="P223" s="62" t="s">
        <v>8</v>
      </c>
      <c r="Q223" s="62"/>
      <c r="R223" s="62"/>
      <c r="S223" s="62"/>
      <c r="T223" s="62"/>
    </row>
    <row r="224" spans="3:22" x14ac:dyDescent="0.3">
      <c r="N224" s="62"/>
      <c r="O224" s="62"/>
      <c r="P224" s="73">
        <v>44227</v>
      </c>
      <c r="Q224" s="62"/>
      <c r="R224" s="62"/>
      <c r="S224" s="62"/>
      <c r="T224" s="62"/>
    </row>
    <row r="225" spans="3:20" x14ac:dyDescent="0.3">
      <c r="N225" s="62"/>
      <c r="O225" s="62"/>
      <c r="P225" s="62"/>
      <c r="Q225" s="62"/>
      <c r="R225" s="62"/>
      <c r="S225" s="62"/>
      <c r="T225" s="62"/>
    </row>
    <row r="226" spans="3:20" x14ac:dyDescent="0.3">
      <c r="N226" s="62"/>
      <c r="O226" s="62" t="s">
        <v>9</v>
      </c>
      <c r="P226" s="62" t="s">
        <v>9</v>
      </c>
      <c r="Q226" s="62"/>
      <c r="R226" s="62"/>
      <c r="S226" s="62" t="s">
        <v>11</v>
      </c>
      <c r="T226" s="62"/>
    </row>
    <row r="227" spans="3:20" x14ac:dyDescent="0.3">
      <c r="N227" s="62"/>
      <c r="O227" s="62"/>
      <c r="P227" s="62" t="s">
        <v>0</v>
      </c>
      <c r="Q227" s="63">
        <f>Q215</f>
        <v>34880</v>
      </c>
      <c r="R227" s="62"/>
      <c r="S227" s="62" t="s">
        <v>3</v>
      </c>
      <c r="T227" s="64">
        <f>T216</f>
        <v>9000</v>
      </c>
    </row>
    <row r="228" spans="3:20" x14ac:dyDescent="0.3">
      <c r="N228" s="62"/>
      <c r="O228" s="62"/>
      <c r="P228" s="62" t="s">
        <v>89</v>
      </c>
      <c r="Q228" s="63">
        <f>Q216</f>
        <v>3000</v>
      </c>
      <c r="R228" s="62"/>
      <c r="S228" s="62" t="s">
        <v>10</v>
      </c>
      <c r="T228" s="63">
        <f>SUM(T227)</f>
        <v>9000</v>
      </c>
    </row>
    <row r="229" spans="3:20" x14ac:dyDescent="0.3">
      <c r="N229" s="62"/>
      <c r="O229" s="62"/>
      <c r="P229" s="62"/>
      <c r="Q229" s="62"/>
      <c r="R229" s="62"/>
      <c r="S229" s="62"/>
      <c r="T229" s="62"/>
    </row>
    <row r="230" spans="3:20" x14ac:dyDescent="0.3">
      <c r="N230" s="62"/>
      <c r="O230" s="62"/>
      <c r="P230" s="62"/>
      <c r="Q230" s="62"/>
      <c r="R230" s="62"/>
      <c r="S230" s="62" t="s">
        <v>12</v>
      </c>
      <c r="T230" s="62"/>
    </row>
    <row r="231" spans="3:20" x14ac:dyDescent="0.3">
      <c r="N231" s="62"/>
      <c r="O231" s="62"/>
      <c r="P231" s="62"/>
      <c r="Q231" s="62"/>
      <c r="R231" s="62"/>
      <c r="S231" s="64" t="s">
        <v>2</v>
      </c>
      <c r="T231" s="63">
        <f>T215</f>
        <v>20000</v>
      </c>
    </row>
    <row r="232" spans="3:20" x14ac:dyDescent="0.3">
      <c r="N232" s="62"/>
      <c r="O232" s="62"/>
      <c r="P232" s="62"/>
      <c r="Q232" s="62"/>
      <c r="R232" s="62"/>
      <c r="S232" s="62" t="s">
        <v>6</v>
      </c>
      <c r="T232" s="64">
        <f>T217</f>
        <v>8880</v>
      </c>
    </row>
    <row r="233" spans="3:20" x14ac:dyDescent="0.3">
      <c r="N233" s="62"/>
      <c r="O233" s="62"/>
      <c r="P233" s="62"/>
      <c r="Q233" s="62"/>
      <c r="R233" s="62"/>
      <c r="S233" s="62" t="s">
        <v>13</v>
      </c>
      <c r="T233" s="63">
        <f>SUM(T231:T232)</f>
        <v>28880</v>
      </c>
    </row>
    <row r="234" spans="3:20" x14ac:dyDescent="0.3">
      <c r="N234" s="62"/>
      <c r="O234" s="62"/>
      <c r="P234" s="62" t="s">
        <v>14</v>
      </c>
      <c r="Q234" s="63">
        <f>SUM(Q227:Q228)</f>
        <v>37880</v>
      </c>
      <c r="R234" s="62"/>
      <c r="S234" s="62" t="s">
        <v>15</v>
      </c>
      <c r="T234" s="63">
        <f>T228+T233</f>
        <v>37880</v>
      </c>
    </row>
    <row r="239" spans="3:20" ht="31.5" x14ac:dyDescent="0.55000000000000004">
      <c r="C239" s="74" t="s">
        <v>81</v>
      </c>
    </row>
    <row r="240" spans="3:20" ht="31.5" x14ac:dyDescent="0.55000000000000004">
      <c r="C240" s="74" t="s">
        <v>82</v>
      </c>
    </row>
    <row r="258" spans="3:7" x14ac:dyDescent="0.3">
      <c r="C258" s="1">
        <v>10</v>
      </c>
    </row>
    <row r="266" spans="3:7" x14ac:dyDescent="0.3">
      <c r="C266" s="1" t="s">
        <v>90</v>
      </c>
      <c r="F266" s="101">
        <v>10000</v>
      </c>
    </row>
    <row r="267" spans="3:7" x14ac:dyDescent="0.3">
      <c r="C267" s="1" t="s">
        <v>91</v>
      </c>
      <c r="F267" s="102">
        <v>0.05</v>
      </c>
    </row>
    <row r="270" spans="3:7" x14ac:dyDescent="0.3">
      <c r="C270" s="1" t="s">
        <v>92</v>
      </c>
      <c r="F270" s="103">
        <f>F266*F267</f>
        <v>500</v>
      </c>
      <c r="G270" s="1" t="s">
        <v>93</v>
      </c>
    </row>
    <row r="272" spans="3:7" x14ac:dyDescent="0.3">
      <c r="F272" s="104">
        <f>F270/12</f>
        <v>41.666666666666664</v>
      </c>
      <c r="G272" s="1" t="s">
        <v>94</v>
      </c>
    </row>
    <row r="274" spans="2:8" x14ac:dyDescent="0.3">
      <c r="C274" s="1" t="s">
        <v>96</v>
      </c>
      <c r="F274" s="104">
        <f>F272*3</f>
        <v>125</v>
      </c>
      <c r="G274" s="1" t="s">
        <v>95</v>
      </c>
    </row>
    <row r="278" spans="2:8" x14ac:dyDescent="0.3">
      <c r="B278" s="1" t="s">
        <v>97</v>
      </c>
    </row>
    <row r="279" spans="2:8" x14ac:dyDescent="0.3">
      <c r="C279" s="1" t="s">
        <v>98</v>
      </c>
      <c r="D279" s="101">
        <v>125</v>
      </c>
      <c r="E279" s="101"/>
      <c r="F279" s="101" t="s">
        <v>99</v>
      </c>
      <c r="G279" s="101">
        <v>125</v>
      </c>
      <c r="H279" s="101"/>
    </row>
    <row r="280" spans="2:8" x14ac:dyDescent="0.3">
      <c r="D280" s="101"/>
      <c r="E280" s="101"/>
      <c r="F280" s="101"/>
      <c r="G280" s="101"/>
      <c r="H280" s="101"/>
    </row>
    <row r="281" spans="2:8" ht="17.25" thickBot="1" x14ac:dyDescent="0.35">
      <c r="B281" s="1" t="s">
        <v>100</v>
      </c>
      <c r="C281" s="7"/>
      <c r="D281" s="108"/>
      <c r="E281" s="108"/>
      <c r="F281" s="108"/>
      <c r="G281" s="108"/>
      <c r="H281" s="101"/>
    </row>
    <row r="282" spans="2:8" ht="17.25" thickBot="1" x14ac:dyDescent="0.35">
      <c r="B282" s="6"/>
      <c r="C282" s="105" t="s">
        <v>98</v>
      </c>
      <c r="D282" s="106">
        <f>F272*9</f>
        <v>375</v>
      </c>
      <c r="E282" s="106"/>
      <c r="F282" s="106" t="s">
        <v>99</v>
      </c>
      <c r="G282" s="109">
        <f>D282</f>
        <v>375</v>
      </c>
      <c r="H282" s="110"/>
    </row>
    <row r="283" spans="2:8" x14ac:dyDescent="0.3">
      <c r="C283" s="8"/>
      <c r="D283" s="107"/>
      <c r="E283" s="107"/>
      <c r="F283" s="107"/>
      <c r="G283" s="107"/>
      <c r="H283" s="101"/>
    </row>
    <row r="284" spans="2:8" ht="17.25" thickBot="1" x14ac:dyDescent="0.35">
      <c r="B284" s="1" t="s">
        <v>100</v>
      </c>
      <c r="C284" s="7"/>
      <c r="D284" s="108"/>
      <c r="E284" s="108"/>
      <c r="F284" s="108"/>
      <c r="G284" s="108"/>
      <c r="H284" s="101"/>
    </row>
    <row r="285" spans="2:8" x14ac:dyDescent="0.3">
      <c r="B285" s="6"/>
      <c r="C285" s="13" t="str">
        <f>F282</f>
        <v>Unpaid expense</v>
      </c>
      <c r="D285" s="111">
        <f>G282+G279</f>
        <v>500</v>
      </c>
      <c r="E285" s="111"/>
      <c r="F285" s="111" t="s">
        <v>102</v>
      </c>
      <c r="G285" s="112">
        <f>D285+D286</f>
        <v>10500</v>
      </c>
      <c r="H285" s="110"/>
    </row>
    <row r="286" spans="2:8" ht="17.25" thickBot="1" x14ac:dyDescent="0.35">
      <c r="B286" s="6"/>
      <c r="C286" s="11" t="s">
        <v>101</v>
      </c>
      <c r="D286" s="113">
        <v>10000</v>
      </c>
      <c r="E286" s="113"/>
      <c r="F286" s="113"/>
      <c r="G286" s="114"/>
      <c r="H286" s="110"/>
    </row>
    <row r="287" spans="2:8" x14ac:dyDescent="0.3">
      <c r="C287" s="8"/>
      <c r="D287" s="8"/>
      <c r="E287" s="8"/>
      <c r="F287" s="8"/>
      <c r="G287" s="8"/>
    </row>
    <row r="294" spans="2:9" ht="17.25" thickBot="1" x14ac:dyDescent="0.35">
      <c r="C294" s="7"/>
      <c r="D294" s="7"/>
      <c r="E294" s="7"/>
      <c r="F294" s="7"/>
      <c r="G294" s="7"/>
      <c r="H294" s="7"/>
    </row>
    <row r="295" spans="2:9" x14ac:dyDescent="0.3">
      <c r="B295" s="6"/>
      <c r="C295" s="13" t="s">
        <v>104</v>
      </c>
      <c r="D295" s="9"/>
      <c r="E295" s="9"/>
      <c r="F295" s="9"/>
      <c r="G295" s="9"/>
      <c r="H295" s="15"/>
      <c r="I295" s="12"/>
    </row>
    <row r="296" spans="2:9" x14ac:dyDescent="0.3">
      <c r="B296" s="6"/>
      <c r="C296" s="10"/>
      <c r="H296" s="16"/>
      <c r="I296" s="12"/>
    </row>
    <row r="297" spans="2:9" x14ac:dyDescent="0.3">
      <c r="B297" s="6"/>
      <c r="C297" s="10" t="s">
        <v>105</v>
      </c>
      <c r="H297" s="16"/>
      <c r="I297" s="12"/>
    </row>
    <row r="298" spans="2:9" x14ac:dyDescent="0.3">
      <c r="B298" s="6"/>
      <c r="C298" s="10"/>
      <c r="H298" s="16"/>
      <c r="I298" s="12"/>
    </row>
    <row r="299" spans="2:9" ht="17.25" thickBot="1" x14ac:dyDescent="0.35">
      <c r="B299" s="6"/>
      <c r="C299" s="11" t="s">
        <v>106</v>
      </c>
      <c r="D299" s="14"/>
      <c r="E299" s="14"/>
      <c r="F299" s="14"/>
      <c r="G299" s="14"/>
      <c r="H299" s="17"/>
      <c r="I299" s="12"/>
    </row>
    <row r="300" spans="2:9" x14ac:dyDescent="0.3">
      <c r="C300" s="8"/>
      <c r="D300" s="8"/>
      <c r="E300" s="8"/>
      <c r="F300" s="8"/>
      <c r="G300" s="8"/>
      <c r="H300" s="8"/>
    </row>
    <row r="305" spans="1:11" x14ac:dyDescent="0.3">
      <c r="I305" s="1" t="s">
        <v>107</v>
      </c>
      <c r="K305" s="1" t="s">
        <v>107</v>
      </c>
    </row>
    <row r="306" spans="1:11" x14ac:dyDescent="0.3">
      <c r="I306" s="1" t="s">
        <v>108</v>
      </c>
      <c r="K306" s="1" t="s">
        <v>109</v>
      </c>
    </row>
    <row r="308" spans="1:11" x14ac:dyDescent="0.3">
      <c r="I308" s="1" t="s">
        <v>110</v>
      </c>
      <c r="K308" s="1" t="s">
        <v>110</v>
      </c>
    </row>
    <row r="309" spans="1:11" x14ac:dyDescent="0.3">
      <c r="I309" s="2" t="s">
        <v>111</v>
      </c>
      <c r="J309" s="2"/>
      <c r="K309" s="1" t="s">
        <v>112</v>
      </c>
    </row>
    <row r="310" spans="1:11" x14ac:dyDescent="0.3">
      <c r="I310" s="1" t="s">
        <v>113</v>
      </c>
      <c r="K310" s="1" t="s">
        <v>113</v>
      </c>
    </row>
    <row r="314" spans="1:11" x14ac:dyDescent="0.3">
      <c r="I314" s="1" t="s">
        <v>107</v>
      </c>
    </row>
    <row r="315" spans="1:11" x14ac:dyDescent="0.3">
      <c r="I315" s="1" t="s">
        <v>115</v>
      </c>
    </row>
    <row r="316" spans="1:11" x14ac:dyDescent="0.3">
      <c r="A316" s="2"/>
      <c r="B316" s="2"/>
      <c r="C316" s="2"/>
      <c r="D316" s="2"/>
      <c r="E316" s="2"/>
      <c r="F316" s="2"/>
      <c r="G316" s="2"/>
      <c r="I316" s="1" t="s">
        <v>110</v>
      </c>
    </row>
    <row r="317" spans="1:11" x14ac:dyDescent="0.3">
      <c r="A317" s="2"/>
      <c r="B317" s="2"/>
      <c r="C317" s="2" t="s">
        <v>116</v>
      </c>
      <c r="D317" s="2"/>
      <c r="E317" s="2"/>
      <c r="F317" s="2"/>
      <c r="G317" s="2"/>
      <c r="I317" s="1" t="s">
        <v>114</v>
      </c>
    </row>
    <row r="318" spans="1:11" ht="17.25" thickBot="1" x14ac:dyDescent="0.35">
      <c r="A318" s="2"/>
      <c r="B318" s="2"/>
      <c r="C318" s="116"/>
      <c r="D318" s="116"/>
      <c r="E318" s="116"/>
      <c r="F318" s="116"/>
      <c r="G318" s="116"/>
    </row>
    <row r="319" spans="1:11" x14ac:dyDescent="0.3">
      <c r="A319" s="2"/>
      <c r="B319" s="117" t="s">
        <v>117</v>
      </c>
      <c r="C319" s="118"/>
      <c r="D319" s="118"/>
      <c r="E319" s="118"/>
      <c r="F319" s="118"/>
      <c r="G319" s="119"/>
    </row>
    <row r="320" spans="1:11" x14ac:dyDescent="0.3">
      <c r="A320" s="2"/>
      <c r="B320" s="120"/>
      <c r="C320" s="2" t="s">
        <v>119</v>
      </c>
      <c r="D320" s="121">
        <v>10000</v>
      </c>
      <c r="E320" s="2"/>
      <c r="F320" s="2" t="s">
        <v>126</v>
      </c>
      <c r="G320" s="122">
        <f>D320</f>
        <v>10000</v>
      </c>
    </row>
    <row r="321" spans="1:15" x14ac:dyDescent="0.3">
      <c r="A321" s="2"/>
      <c r="B321" s="2"/>
      <c r="C321" s="2"/>
      <c r="D321" s="2"/>
      <c r="E321" s="2"/>
      <c r="F321" s="2"/>
      <c r="G321" s="2"/>
    </row>
    <row r="322" spans="1:15" x14ac:dyDescent="0.3">
      <c r="A322" s="2"/>
      <c r="B322" s="2"/>
      <c r="C322" s="2" t="s">
        <v>116</v>
      </c>
      <c r="D322" s="2"/>
      <c r="E322" s="2"/>
      <c r="F322" s="2"/>
      <c r="G322" s="2"/>
      <c r="I322" s="1" t="s">
        <v>127</v>
      </c>
    </row>
    <row r="323" spans="1:15" ht="17.25" thickBot="1" x14ac:dyDescent="0.35">
      <c r="A323" s="2"/>
      <c r="B323" s="116"/>
      <c r="C323" s="116"/>
      <c r="D323" s="116"/>
      <c r="E323" s="116"/>
      <c r="F323" s="116"/>
      <c r="G323" s="116"/>
    </row>
    <row r="324" spans="1:15" x14ac:dyDescent="0.3">
      <c r="A324" s="123"/>
      <c r="B324" s="117" t="s">
        <v>117</v>
      </c>
      <c r="C324" s="118"/>
      <c r="D324" s="118"/>
      <c r="E324" s="118"/>
      <c r="F324" s="118"/>
      <c r="G324" s="119"/>
      <c r="H324" s="12"/>
      <c r="I324" s="13" t="s">
        <v>117</v>
      </c>
      <c r="J324" s="9"/>
      <c r="K324" s="9"/>
      <c r="L324" s="9"/>
      <c r="M324" s="9"/>
      <c r="N324" s="15"/>
    </row>
    <row r="325" spans="1:15" ht="17.25" thickBot="1" x14ac:dyDescent="0.35">
      <c r="A325" s="123"/>
      <c r="B325" s="120"/>
      <c r="C325" s="2" t="s">
        <v>118</v>
      </c>
      <c r="D325" s="124">
        <f>F272</f>
        <v>41.666666666666664</v>
      </c>
      <c r="E325" s="2"/>
      <c r="F325" s="2" t="s">
        <v>119</v>
      </c>
      <c r="G325" s="125">
        <f>D325</f>
        <v>41.666666666666664</v>
      </c>
      <c r="H325" s="12"/>
      <c r="I325" s="11"/>
      <c r="J325" s="14" t="s">
        <v>119</v>
      </c>
      <c r="K325" s="113">
        <v>10000</v>
      </c>
      <c r="L325" s="14"/>
      <c r="M325" s="14" t="s">
        <v>126</v>
      </c>
      <c r="N325" s="114">
        <f>K325</f>
        <v>10000</v>
      </c>
    </row>
    <row r="326" spans="1:15" ht="17.25" thickBot="1" x14ac:dyDescent="0.35">
      <c r="A326" s="123"/>
      <c r="B326" s="120"/>
      <c r="C326" s="2"/>
      <c r="D326" s="2"/>
      <c r="E326" s="2"/>
      <c r="F326" s="2"/>
      <c r="G326" s="126"/>
      <c r="H326" s="12"/>
      <c r="I326" s="135"/>
      <c r="J326" s="135"/>
      <c r="K326" s="135"/>
      <c r="L326" s="135"/>
      <c r="M326" s="135"/>
      <c r="N326" s="135"/>
    </row>
    <row r="327" spans="1:15" x14ac:dyDescent="0.3">
      <c r="A327" s="123"/>
      <c r="B327" s="120" t="s">
        <v>120</v>
      </c>
      <c r="C327" s="2"/>
      <c r="D327" s="2"/>
      <c r="E327" s="2"/>
      <c r="F327" s="2"/>
      <c r="G327" s="126"/>
      <c r="H327" s="134"/>
      <c r="I327" s="13" t="s">
        <v>117</v>
      </c>
      <c r="J327" s="9"/>
      <c r="K327" s="9"/>
      <c r="L327" s="9"/>
      <c r="M327" s="9"/>
      <c r="N327" s="15"/>
      <c r="O327" s="12"/>
    </row>
    <row r="328" spans="1:15" ht="33" x14ac:dyDescent="0.3">
      <c r="A328" s="123"/>
      <c r="B328" s="120"/>
      <c r="C328" s="2" t="s">
        <v>118</v>
      </c>
      <c r="D328" s="124">
        <f>D325</f>
        <v>41.666666666666664</v>
      </c>
      <c r="E328" s="2"/>
      <c r="F328" s="2" t="s">
        <v>119</v>
      </c>
      <c r="G328" s="125">
        <f>D328</f>
        <v>41.666666666666664</v>
      </c>
      <c r="H328" s="134"/>
      <c r="I328" s="10"/>
      <c r="J328" s="133" t="s">
        <v>129</v>
      </c>
      <c r="K328" s="1">
        <v>500</v>
      </c>
      <c r="M328" s="1" t="s">
        <v>128</v>
      </c>
      <c r="N328" s="16">
        <v>500</v>
      </c>
      <c r="O328" s="12"/>
    </row>
    <row r="329" spans="1:15" ht="17.25" thickBot="1" x14ac:dyDescent="0.35">
      <c r="A329" s="123"/>
      <c r="B329" s="120"/>
      <c r="C329" s="2"/>
      <c r="D329" s="2"/>
      <c r="E329" s="2"/>
      <c r="F329" s="2"/>
      <c r="G329" s="126"/>
      <c r="H329" s="134"/>
      <c r="I329" s="11"/>
      <c r="J329" s="14"/>
      <c r="K329" s="14"/>
      <c r="L329" s="14"/>
      <c r="M329" s="14"/>
      <c r="N329" s="17"/>
      <c r="O329" s="12"/>
    </row>
    <row r="330" spans="1:15" x14ac:dyDescent="0.3">
      <c r="A330" s="123"/>
      <c r="B330" s="120" t="s">
        <v>121</v>
      </c>
      <c r="C330" s="2"/>
      <c r="D330" s="2"/>
      <c r="E330" s="2"/>
      <c r="F330" s="2"/>
      <c r="G330" s="126"/>
      <c r="H330" s="12"/>
      <c r="I330" s="8"/>
      <c r="J330" s="8"/>
      <c r="K330" s="8"/>
      <c r="L330" s="8"/>
      <c r="M330" s="8"/>
      <c r="N330" s="8"/>
    </row>
    <row r="331" spans="1:15" ht="17.25" thickBot="1" x14ac:dyDescent="0.35">
      <c r="A331" s="123"/>
      <c r="B331" s="120"/>
      <c r="C331" s="2" t="s">
        <v>118</v>
      </c>
      <c r="D331" s="124">
        <f>D328</f>
        <v>41.666666666666664</v>
      </c>
      <c r="E331" s="2"/>
      <c r="F331" s="2" t="s">
        <v>119</v>
      </c>
      <c r="G331" s="125">
        <f>D331</f>
        <v>41.666666666666664</v>
      </c>
      <c r="H331" s="12"/>
      <c r="I331" s="7"/>
      <c r="J331" s="7"/>
      <c r="K331" s="7"/>
      <c r="L331" s="7"/>
      <c r="M331" s="7"/>
      <c r="N331" s="7"/>
    </row>
    <row r="332" spans="1:15" x14ac:dyDescent="0.3">
      <c r="A332" s="123"/>
      <c r="B332" s="120"/>
      <c r="C332" s="2"/>
      <c r="D332" s="2"/>
      <c r="E332" s="2"/>
      <c r="F332" s="2"/>
      <c r="G332" s="126"/>
      <c r="H332" s="134"/>
      <c r="I332" s="13" t="s">
        <v>131</v>
      </c>
      <c r="J332" s="9"/>
      <c r="K332" s="9"/>
      <c r="L332" s="9"/>
      <c r="M332" s="9"/>
      <c r="N332" s="15"/>
      <c r="O332" s="12"/>
    </row>
    <row r="333" spans="1:15" ht="17.25" thickBot="1" x14ac:dyDescent="0.35">
      <c r="A333" s="123"/>
      <c r="B333" s="120" t="s">
        <v>122</v>
      </c>
      <c r="C333" s="2"/>
      <c r="D333" s="2"/>
      <c r="E333" s="2"/>
      <c r="F333" s="2"/>
      <c r="G333" s="126"/>
      <c r="H333" s="134"/>
      <c r="I333" s="11"/>
      <c r="J333" s="14" t="s">
        <v>132</v>
      </c>
      <c r="K333" s="113">
        <f>F274</f>
        <v>125</v>
      </c>
      <c r="L333" s="14"/>
      <c r="M333" s="14" t="str">
        <f>J328</f>
        <v>pre-paid interest expense (Asset)</v>
      </c>
      <c r="N333" s="17">
        <v>125</v>
      </c>
      <c r="O333" s="12"/>
    </row>
    <row r="334" spans="1:15" x14ac:dyDescent="0.3">
      <c r="A334" s="123"/>
      <c r="B334" s="120"/>
      <c r="C334" s="2" t="s">
        <v>118</v>
      </c>
      <c r="D334" s="124">
        <f>D331</f>
        <v>41.666666666666664</v>
      </c>
      <c r="E334" s="2"/>
      <c r="F334" s="2" t="s">
        <v>119</v>
      </c>
      <c r="G334" s="125">
        <f>D334</f>
        <v>41.666666666666664</v>
      </c>
      <c r="H334" s="12"/>
      <c r="I334" s="8"/>
      <c r="J334" s="8"/>
      <c r="K334" s="8"/>
      <c r="L334" s="8"/>
      <c r="M334" s="8"/>
      <c r="N334" s="8"/>
    </row>
    <row r="335" spans="1:15" x14ac:dyDescent="0.3">
      <c r="A335" s="123"/>
      <c r="B335" s="120"/>
      <c r="C335" s="2"/>
      <c r="D335" s="2"/>
      <c r="E335" s="2"/>
      <c r="F335" s="2"/>
      <c r="G335" s="126"/>
      <c r="H335" s="12"/>
    </row>
    <row r="336" spans="1:15" x14ac:dyDescent="0.3">
      <c r="A336" s="123"/>
      <c r="B336" s="120" t="s">
        <v>123</v>
      </c>
      <c r="C336" s="2"/>
      <c r="D336" s="2"/>
      <c r="E336" s="2"/>
      <c r="F336" s="2"/>
      <c r="G336" s="126"/>
      <c r="H336" s="12"/>
    </row>
    <row r="337" spans="1:14" x14ac:dyDescent="0.3">
      <c r="A337" s="123"/>
      <c r="B337" s="120"/>
      <c r="C337" s="2" t="s">
        <v>118</v>
      </c>
      <c r="D337" s="124">
        <f>D334</f>
        <v>41.666666666666664</v>
      </c>
      <c r="E337" s="2"/>
      <c r="F337" s="2" t="s">
        <v>119</v>
      </c>
      <c r="G337" s="125">
        <f>D337</f>
        <v>41.666666666666664</v>
      </c>
      <c r="H337" s="12"/>
    </row>
    <row r="338" spans="1:14" ht="17.25" thickBot="1" x14ac:dyDescent="0.35">
      <c r="A338" s="123"/>
      <c r="B338" s="120" t="s">
        <v>124</v>
      </c>
      <c r="C338" s="2"/>
      <c r="D338" s="2"/>
      <c r="E338" s="2"/>
      <c r="F338" s="2"/>
      <c r="G338" s="126"/>
      <c r="H338" s="12"/>
    </row>
    <row r="339" spans="1:14" ht="17.25" thickBot="1" x14ac:dyDescent="0.35">
      <c r="A339" s="123"/>
      <c r="B339" s="127"/>
      <c r="C339" s="128" t="s">
        <v>118</v>
      </c>
      <c r="D339" s="129">
        <f>D337</f>
        <v>41.666666666666664</v>
      </c>
      <c r="E339" s="128"/>
      <c r="F339" s="128" t="s">
        <v>119</v>
      </c>
      <c r="G339" s="130">
        <f>D339</f>
        <v>41.666666666666664</v>
      </c>
      <c r="H339" s="12"/>
      <c r="I339" s="13" t="s">
        <v>130</v>
      </c>
      <c r="J339" s="9"/>
      <c r="K339" s="9"/>
      <c r="L339" s="9"/>
      <c r="M339" s="9"/>
      <c r="N339" s="15"/>
    </row>
    <row r="340" spans="1:14" x14ac:dyDescent="0.3">
      <c r="A340" s="2"/>
      <c r="B340" s="131"/>
      <c r="C340" s="131"/>
      <c r="D340" s="131"/>
      <c r="E340" s="131"/>
      <c r="F340" s="131"/>
      <c r="G340" s="131"/>
      <c r="I340" s="10"/>
      <c r="J340" s="133" t="s">
        <v>126</v>
      </c>
      <c r="K340" s="101">
        <v>10000</v>
      </c>
      <c r="M340" s="1" t="s">
        <v>128</v>
      </c>
      <c r="N340" s="115">
        <v>10000</v>
      </c>
    </row>
    <row r="341" spans="1:14" ht="17.25" thickBot="1" x14ac:dyDescent="0.35">
      <c r="A341" s="2"/>
      <c r="B341" s="2"/>
      <c r="C341" s="2"/>
      <c r="D341" s="2"/>
      <c r="E341" s="2"/>
      <c r="F341" s="2"/>
      <c r="G341" s="2"/>
      <c r="I341" s="11"/>
      <c r="J341" s="14"/>
      <c r="K341" s="14"/>
      <c r="L341" s="14"/>
      <c r="M341" s="14"/>
      <c r="N341" s="17"/>
    </row>
    <row r="342" spans="1:14" x14ac:dyDescent="0.3">
      <c r="A342" s="2"/>
      <c r="B342" s="2"/>
      <c r="C342" s="132" t="s">
        <v>125</v>
      </c>
      <c r="D342" s="2"/>
      <c r="E342" s="2"/>
      <c r="F342" s="2"/>
      <c r="G342" s="2"/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이정윤</cp:lastModifiedBy>
  <dcterms:created xsi:type="dcterms:W3CDTF">2022-03-07T00:24:05Z</dcterms:created>
  <dcterms:modified xsi:type="dcterms:W3CDTF">2022-03-14T07:10:18Z</dcterms:modified>
</cp:coreProperties>
</file>