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Assignments\"/>
    </mc:Choice>
  </mc:AlternateContent>
  <xr:revisionPtr revIDLastSave="0" documentId="13_ncr:1_{83C2C00C-922C-4750-B2F1-B7B815859109}" xr6:coauthVersionLast="47" xr6:coauthVersionMax="47" xr10:uidLastSave="{00000000-0000-0000-0000-000000000000}"/>
  <bookViews>
    <workbookView xWindow="-120" yWindow="-120" windowWidth="29040" windowHeight="15720" xr2:uid="{24BDA8F7-7C21-4237-8A47-BB7948F45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1" i="1" l="1"/>
  <c r="B74" i="1" s="1"/>
  <c r="B63" i="1"/>
  <c r="B86" i="1"/>
  <c r="B9" i="1"/>
  <c r="B11" i="1" s="1"/>
  <c r="B85" i="1"/>
  <c r="C74" i="1"/>
  <c r="C72" i="1"/>
  <c r="C71" i="1"/>
  <c r="B73" i="1"/>
  <c r="B72" i="1"/>
  <c r="B65" i="1"/>
  <c r="C63" i="1"/>
  <c r="C66" i="1" s="1"/>
  <c r="C64" i="1"/>
  <c r="B64" i="1"/>
  <c r="B56" i="1"/>
  <c r="B51" i="1"/>
  <c r="B49" i="1"/>
  <c r="B48" i="1"/>
  <c r="B46" i="1"/>
  <c r="B42" i="1"/>
  <c r="B40" i="1"/>
  <c r="C30" i="1"/>
  <c r="C31" i="1"/>
  <c r="C32" i="1"/>
  <c r="C33" i="1"/>
  <c r="B30" i="1"/>
  <c r="C28" i="1"/>
  <c r="B28" i="1"/>
  <c r="B32" i="1" s="1"/>
  <c r="C17" i="1"/>
  <c r="C18" i="1"/>
  <c r="C19" i="1"/>
  <c r="C20" i="1"/>
  <c r="B20" i="1"/>
  <c r="B19" i="1"/>
  <c r="B18" i="1"/>
  <c r="B17" i="1"/>
  <c r="C11" i="1"/>
  <c r="C9" i="1"/>
  <c r="C10" i="1"/>
  <c r="B10" i="1"/>
  <c r="C8" i="1"/>
  <c r="B8" i="1"/>
  <c r="B4" i="1"/>
  <c r="B66" i="1" l="1"/>
  <c r="B31" i="1"/>
  <c r="B33" i="1" s="1"/>
</calcChain>
</file>

<file path=xl/sharedStrings.xml><?xml version="1.0" encoding="utf-8"?>
<sst xmlns="http://schemas.openxmlformats.org/spreadsheetml/2006/main" count="84" uniqueCount="32">
  <si>
    <t>i</t>
    <phoneticPr fontId="2" type="noConversion"/>
  </si>
  <si>
    <t>f</t>
    <phoneticPr fontId="2" type="noConversion"/>
  </si>
  <si>
    <t>per year</t>
    <phoneticPr fontId="2" type="noConversion"/>
  </si>
  <si>
    <t>if</t>
    <phoneticPr fontId="2" type="noConversion"/>
  </si>
  <si>
    <t>A</t>
    <phoneticPr fontId="2" type="noConversion"/>
  </si>
  <si>
    <t>B</t>
    <phoneticPr fontId="2" type="noConversion"/>
  </si>
  <si>
    <t>AOC</t>
    <phoneticPr fontId="2" type="noConversion"/>
  </si>
  <si>
    <t>Salvage</t>
    <phoneticPr fontId="2" type="noConversion"/>
  </si>
  <si>
    <t>First cost</t>
    <phoneticPr fontId="2" type="noConversion"/>
  </si>
  <si>
    <t>Life, years</t>
    <phoneticPr fontId="2" type="noConversion"/>
  </si>
  <si>
    <t>(a) PW without inflation</t>
    <phoneticPr fontId="2" type="noConversion"/>
  </si>
  <si>
    <t>PW</t>
    <phoneticPr fontId="2" type="noConversion"/>
  </si>
  <si>
    <t>Select: B</t>
    <phoneticPr fontId="2" type="noConversion"/>
  </si>
  <si>
    <t>(b) PW with inflation</t>
    <phoneticPr fontId="2" type="noConversion"/>
  </si>
  <si>
    <t>(c)</t>
    <phoneticPr fontId="2" type="noConversion"/>
  </si>
  <si>
    <t>n</t>
    <phoneticPr fontId="2" type="noConversion"/>
  </si>
  <si>
    <t>(a)</t>
    <phoneticPr fontId="2" type="noConversion"/>
  </si>
  <si>
    <t>(b)</t>
    <phoneticPr fontId="2" type="noConversion"/>
  </si>
  <si>
    <t>FW</t>
    <phoneticPr fontId="2" type="noConversion"/>
  </si>
  <si>
    <t>2014</t>
    <phoneticPr fontId="2" type="noConversion"/>
  </si>
  <si>
    <t>First Cost</t>
    <phoneticPr fontId="2" type="noConversion"/>
  </si>
  <si>
    <t>M&amp;O</t>
    <phoneticPr fontId="2" type="noConversion"/>
  </si>
  <si>
    <t>Life</t>
    <phoneticPr fontId="2" type="noConversion"/>
  </si>
  <si>
    <t>infinite</t>
    <phoneticPr fontId="2" type="noConversion"/>
  </si>
  <si>
    <t>CC = P = A/i</t>
    <phoneticPr fontId="2" type="noConversion"/>
  </si>
  <si>
    <t>AW, Constant</t>
    <phoneticPr fontId="2" type="noConversion"/>
  </si>
  <si>
    <t>Select: A</t>
    <phoneticPr fontId="2" type="noConversion"/>
  </si>
  <si>
    <t>AW, Future</t>
    <phoneticPr fontId="2" type="noConversion"/>
  </si>
  <si>
    <t>saving</t>
    <phoneticPr fontId="2" type="noConversion"/>
  </si>
  <si>
    <t>period</t>
    <phoneticPr fontId="2" type="noConversion"/>
  </si>
  <si>
    <t>Buying Power</t>
    <phoneticPr fontId="2" type="noConversion"/>
  </si>
  <si>
    <t>Answer: (a)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</si>
</sst>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0.000%"/>
    <numFmt numFmtId="177" formatCode="_-* #,##0_-;\-* #,##0_-;_-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41" fontId="0" fillId="2" borderId="0" xfId="1" applyFont="1" applyFill="1" applyBorder="1">
      <alignment vertical="center"/>
    </xf>
    <xf numFmtId="41" fontId="0" fillId="2" borderId="6" xfId="1" applyFont="1" applyFill="1" applyBorder="1">
      <alignment vertical="center"/>
    </xf>
    <xf numFmtId="41" fontId="0" fillId="2" borderId="0" xfId="0" applyNumberFormat="1" applyFill="1" applyBorder="1">
      <alignment vertical="center"/>
    </xf>
    <xf numFmtId="41" fontId="0" fillId="2" borderId="6" xfId="0" applyNumberFormat="1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10" fontId="0" fillId="2" borderId="0" xfId="0" applyNumberFormat="1" applyFill="1" applyBorder="1">
      <alignment vertical="center"/>
    </xf>
    <xf numFmtId="10" fontId="0" fillId="2" borderId="6" xfId="0" applyNumberFormat="1" applyFill="1" applyBorder="1">
      <alignment vertical="center"/>
    </xf>
    <xf numFmtId="41" fontId="0" fillId="2" borderId="9" xfId="1" applyFont="1" applyFill="1" applyBorder="1">
      <alignment vertical="center"/>
    </xf>
    <xf numFmtId="10" fontId="0" fillId="2" borderId="8" xfId="0" applyNumberFormat="1" applyFill="1" applyBorder="1">
      <alignment vertical="center"/>
    </xf>
    <xf numFmtId="10" fontId="0" fillId="2" borderId="9" xfId="0" applyNumberFormat="1" applyFill="1" applyBorder="1">
      <alignment vertical="center"/>
    </xf>
    <xf numFmtId="0" fontId="0" fillId="2" borderId="10" xfId="0" applyFill="1" applyBorder="1">
      <alignment vertical="center"/>
    </xf>
    <xf numFmtId="10" fontId="0" fillId="2" borderId="11" xfId="0" applyNumberFormat="1" applyFill="1" applyBorder="1">
      <alignment vertical="center"/>
    </xf>
    <xf numFmtId="10" fontId="0" fillId="2" borderId="12" xfId="0" applyNumberFormat="1" applyFill="1" applyBorder="1">
      <alignment vertical="center"/>
    </xf>
    <xf numFmtId="41" fontId="0" fillId="2" borderId="12" xfId="1" applyFont="1" applyFill="1" applyBorder="1">
      <alignment vertical="center"/>
    </xf>
    <xf numFmtId="41" fontId="0" fillId="2" borderId="11" xfId="1" applyFont="1" applyFill="1" applyBorder="1">
      <alignment vertical="center"/>
    </xf>
    <xf numFmtId="0" fontId="0" fillId="2" borderId="13" xfId="0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2" borderId="14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4" xfId="0" applyFill="1" applyBorder="1">
      <alignment vertical="center"/>
    </xf>
    <xf numFmtId="0" fontId="3" fillId="2" borderId="2" xfId="0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0" fontId="0" fillId="2" borderId="3" xfId="0" applyNumberFormat="1" applyFill="1" applyBorder="1">
      <alignment vertical="center"/>
    </xf>
    <xf numFmtId="49" fontId="0" fillId="2" borderId="5" xfId="0" applyNumberFormat="1" applyFill="1" applyBorder="1">
      <alignment vertical="center"/>
    </xf>
    <xf numFmtId="41" fontId="0" fillId="2" borderId="14" xfId="1" applyFont="1" applyFill="1" applyBorder="1">
      <alignment vertical="center"/>
    </xf>
    <xf numFmtId="0" fontId="0" fillId="2" borderId="5" xfId="1" applyNumberFormat="1" applyFont="1" applyFill="1" applyBorder="1">
      <alignment vertical="center"/>
    </xf>
    <xf numFmtId="43" fontId="0" fillId="2" borderId="0" xfId="0" applyNumberFormat="1" applyFill="1" applyBorder="1">
      <alignment vertical="center"/>
    </xf>
    <xf numFmtId="0" fontId="0" fillId="2" borderId="2" xfId="1" applyNumberFormat="1" applyFont="1" applyFill="1" applyBorder="1">
      <alignment vertical="center"/>
    </xf>
    <xf numFmtId="0" fontId="0" fillId="2" borderId="3" xfId="1" applyNumberFormat="1" applyFont="1" applyFill="1" applyBorder="1">
      <alignment vertical="center"/>
    </xf>
    <xf numFmtId="0" fontId="0" fillId="2" borderId="4" xfId="1" applyNumberFormat="1" applyFont="1" applyFill="1" applyBorder="1">
      <alignment vertical="center"/>
    </xf>
    <xf numFmtId="0" fontId="0" fillId="2" borderId="7" xfId="1" applyNumberFormat="1" applyFont="1" applyFill="1" applyBorder="1">
      <alignment vertical="center"/>
    </xf>
    <xf numFmtId="0" fontId="0" fillId="2" borderId="8" xfId="1" applyNumberFormat="1" applyFont="1" applyFill="1" applyBorder="1">
      <alignment vertical="center"/>
    </xf>
    <xf numFmtId="0" fontId="0" fillId="2" borderId="9" xfId="1" applyNumberFormat="1" applyFont="1" applyFill="1" applyBorder="1">
      <alignment vertical="center"/>
    </xf>
    <xf numFmtId="10" fontId="0" fillId="2" borderId="4" xfId="0" applyNumberFormat="1" applyFill="1" applyBorder="1">
      <alignment vertical="center"/>
    </xf>
    <xf numFmtId="9" fontId="0" fillId="2" borderId="6" xfId="0" applyNumberFormat="1" applyFill="1" applyBorder="1">
      <alignment vertical="center"/>
    </xf>
    <xf numFmtId="177" fontId="0" fillId="2" borderId="6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9F1E-DD08-4687-9110-08D5F08C1E3C}">
  <dimension ref="A1:G88"/>
  <sheetViews>
    <sheetView tabSelected="1" topLeftCell="A71" zoomScale="85" zoomScaleNormal="85" workbookViewId="0">
      <selection activeCell="B86" sqref="B86"/>
    </sheetView>
  </sheetViews>
  <sheetFormatPr defaultRowHeight="16.5" x14ac:dyDescent="0.3"/>
  <cols>
    <col min="2" max="2" width="11.5" bestFit="1" customWidth="1"/>
    <col min="3" max="3" width="9.875" bestFit="1" customWidth="1"/>
    <col min="5" max="5" width="12.625" bestFit="1" customWidth="1"/>
    <col min="6" max="6" width="11.5" bestFit="1" customWidth="1"/>
  </cols>
  <sheetData>
    <row r="1" spans="1:7" ht="17.25" thickBot="1" x14ac:dyDescent="0.35">
      <c r="A1" s="29">
        <v>14.29</v>
      </c>
      <c r="B1" s="2"/>
      <c r="C1" s="2"/>
      <c r="D1" s="2"/>
      <c r="E1" s="1"/>
      <c r="F1" s="2" t="s">
        <v>4</v>
      </c>
      <c r="G1" s="3" t="s">
        <v>5</v>
      </c>
    </row>
    <row r="2" spans="1:7" x14ac:dyDescent="0.3">
      <c r="A2" s="1" t="s">
        <v>0</v>
      </c>
      <c r="B2" s="31">
        <v>0.1</v>
      </c>
      <c r="C2" s="3" t="s">
        <v>2</v>
      </c>
      <c r="D2" s="5"/>
      <c r="E2" s="4" t="s">
        <v>8</v>
      </c>
      <c r="F2" s="7">
        <v>-31000</v>
      </c>
      <c r="G2" s="8">
        <v>-48000</v>
      </c>
    </row>
    <row r="3" spans="1:7" x14ac:dyDescent="0.3">
      <c r="A3" s="4" t="s">
        <v>1</v>
      </c>
      <c r="B3" s="14">
        <v>0.03</v>
      </c>
      <c r="C3" s="6" t="s">
        <v>2</v>
      </c>
      <c r="D3" s="5"/>
      <c r="E3" s="4" t="s">
        <v>6</v>
      </c>
      <c r="F3" s="7">
        <v>-28000</v>
      </c>
      <c r="G3" s="8">
        <v>-19000</v>
      </c>
    </row>
    <row r="4" spans="1:7" ht="17.25" thickBot="1" x14ac:dyDescent="0.35">
      <c r="A4" s="11" t="s">
        <v>3</v>
      </c>
      <c r="B4" s="17">
        <f>B2+B3+B2*B3</f>
        <v>0.13300000000000001</v>
      </c>
      <c r="C4" s="13" t="s">
        <v>2</v>
      </c>
      <c r="D4" s="5"/>
      <c r="E4" s="4" t="s">
        <v>7</v>
      </c>
      <c r="F4" s="7">
        <v>5000</v>
      </c>
      <c r="G4" s="8">
        <v>7000</v>
      </c>
    </row>
    <row r="5" spans="1:7" ht="17.25" thickBot="1" x14ac:dyDescent="0.35">
      <c r="A5" s="4"/>
      <c r="B5" s="30"/>
      <c r="C5" s="5"/>
      <c r="D5" s="5"/>
      <c r="E5" s="11" t="s">
        <v>9</v>
      </c>
      <c r="F5" s="12">
        <v>5</v>
      </c>
      <c r="G5" s="13">
        <v>5</v>
      </c>
    </row>
    <row r="6" spans="1:7" x14ac:dyDescent="0.3">
      <c r="A6" s="1" t="s">
        <v>10</v>
      </c>
      <c r="B6" s="2"/>
      <c r="C6" s="3"/>
      <c r="D6" s="5"/>
      <c r="E6" s="5"/>
      <c r="F6" s="5"/>
      <c r="G6" s="6"/>
    </row>
    <row r="7" spans="1:7" x14ac:dyDescent="0.3">
      <c r="A7" s="4"/>
      <c r="B7" s="5" t="s">
        <v>4</v>
      </c>
      <c r="C7" s="6" t="s">
        <v>5</v>
      </c>
      <c r="D7" s="5"/>
      <c r="E7" s="5"/>
      <c r="F7" s="5"/>
      <c r="G7" s="6"/>
    </row>
    <row r="8" spans="1:7" x14ac:dyDescent="0.3">
      <c r="A8" s="4" t="s">
        <v>8</v>
      </c>
      <c r="B8" s="7">
        <f>F2</f>
        <v>-31000</v>
      </c>
      <c r="C8" s="8">
        <f>G2</f>
        <v>-48000</v>
      </c>
      <c r="D8" s="5"/>
      <c r="E8" s="5"/>
      <c r="F8" s="5"/>
      <c r="G8" s="6"/>
    </row>
    <row r="9" spans="1:7" x14ac:dyDescent="0.3">
      <c r="A9" s="4" t="s">
        <v>6</v>
      </c>
      <c r="B9" s="7">
        <f>-PV($B$2,F5,F3)</f>
        <v>-106142.02954343661</v>
      </c>
      <c r="C9" s="8">
        <f>-PV($B$2,G5,G3)</f>
        <v>-72024.948618760565</v>
      </c>
      <c r="D9" s="5"/>
      <c r="E9" s="5"/>
      <c r="F9" s="5"/>
      <c r="G9" s="6"/>
    </row>
    <row r="10" spans="1:7" x14ac:dyDescent="0.3">
      <c r="A10" s="4" t="s">
        <v>7</v>
      </c>
      <c r="B10" s="7">
        <f>-PV($B$2,F5,,F4)</f>
        <v>3104.6066152957746</v>
      </c>
      <c r="C10" s="8">
        <f>-PV($B$2,G5,,G4)</f>
        <v>4346.4492614140845</v>
      </c>
      <c r="D10" s="5"/>
      <c r="E10" s="5"/>
      <c r="F10" s="5"/>
      <c r="G10" s="6"/>
    </row>
    <row r="11" spans="1:7" x14ac:dyDescent="0.3">
      <c r="A11" s="4" t="s">
        <v>11</v>
      </c>
      <c r="B11" s="9">
        <f>SUM(B8:B10)</f>
        <v>-134037.42292814082</v>
      </c>
      <c r="C11" s="10">
        <f>SUM(C8:C10)</f>
        <v>-115678.49935734647</v>
      </c>
      <c r="D11" s="5"/>
      <c r="E11" s="5"/>
      <c r="F11" s="5"/>
      <c r="G11" s="6"/>
    </row>
    <row r="12" spans="1:7" x14ac:dyDescent="0.3">
      <c r="A12" s="4"/>
      <c r="B12" s="5"/>
      <c r="C12" s="6"/>
      <c r="D12" s="5"/>
      <c r="E12" s="5"/>
      <c r="F12" s="5"/>
      <c r="G12" s="6"/>
    </row>
    <row r="13" spans="1:7" ht="17.25" thickBot="1" x14ac:dyDescent="0.35">
      <c r="A13" s="11" t="s">
        <v>12</v>
      </c>
      <c r="B13" s="12"/>
      <c r="C13" s="13"/>
      <c r="D13" s="5"/>
      <c r="E13" s="5"/>
      <c r="F13" s="5"/>
      <c r="G13" s="6"/>
    </row>
    <row r="14" spans="1:7" ht="17.25" thickBot="1" x14ac:dyDescent="0.35">
      <c r="A14" s="4"/>
      <c r="B14" s="5"/>
      <c r="C14" s="5"/>
      <c r="D14" s="5"/>
      <c r="E14" s="5"/>
      <c r="F14" s="5"/>
      <c r="G14" s="6"/>
    </row>
    <row r="15" spans="1:7" x14ac:dyDescent="0.3">
      <c r="A15" s="1" t="s">
        <v>13</v>
      </c>
      <c r="B15" s="2"/>
      <c r="C15" s="3"/>
      <c r="D15" s="5"/>
      <c r="E15" s="5"/>
      <c r="F15" s="5"/>
      <c r="G15" s="6"/>
    </row>
    <row r="16" spans="1:7" x14ac:dyDescent="0.3">
      <c r="A16" s="4"/>
      <c r="B16" s="5" t="s">
        <v>4</v>
      </c>
      <c r="C16" s="6" t="s">
        <v>5</v>
      </c>
      <c r="D16" s="5"/>
      <c r="E16" s="5"/>
      <c r="F16" s="5"/>
      <c r="G16" s="6"/>
    </row>
    <row r="17" spans="1:7" x14ac:dyDescent="0.3">
      <c r="A17" s="4" t="s">
        <v>8</v>
      </c>
      <c r="B17" s="7">
        <f>F2</f>
        <v>-31000</v>
      </c>
      <c r="C17" s="8">
        <f>G2</f>
        <v>-48000</v>
      </c>
      <c r="D17" s="5"/>
      <c r="E17" s="5"/>
      <c r="F17" s="5"/>
      <c r="G17" s="6"/>
    </row>
    <row r="18" spans="1:7" x14ac:dyDescent="0.3">
      <c r="A18" s="4" t="s">
        <v>6</v>
      </c>
      <c r="B18" s="7">
        <f>-PV($B$4,F5,F3)</f>
        <v>-97765.855224786399</v>
      </c>
      <c r="C18" s="8">
        <f>-PV($B$4,G5,G3)</f>
        <v>-66341.11604539078</v>
      </c>
      <c r="D18" s="5"/>
      <c r="E18" s="5"/>
      <c r="F18" s="5"/>
      <c r="G18" s="6"/>
    </row>
    <row r="19" spans="1:7" x14ac:dyDescent="0.3">
      <c r="A19" s="4" t="s">
        <v>7</v>
      </c>
      <c r="B19" s="7">
        <f>-PV($B$4,F5,,F4)</f>
        <v>2678.0609384113227</v>
      </c>
      <c r="C19" s="8">
        <f>-PV($B$4,G5,,G4)</f>
        <v>3749.2853137758516</v>
      </c>
      <c r="D19" s="5"/>
      <c r="E19" s="5"/>
      <c r="F19" s="5"/>
      <c r="G19" s="6"/>
    </row>
    <row r="20" spans="1:7" x14ac:dyDescent="0.3">
      <c r="A20" s="4" t="s">
        <v>11</v>
      </c>
      <c r="B20" s="9">
        <f>SUM(B17:B19)</f>
        <v>-126087.79428637508</v>
      </c>
      <c r="C20" s="10">
        <f>SUM(C17:C19)</f>
        <v>-110591.83073161493</v>
      </c>
      <c r="D20" s="5"/>
      <c r="E20" s="5"/>
      <c r="F20" s="5"/>
      <c r="G20" s="6"/>
    </row>
    <row r="21" spans="1:7" x14ac:dyDescent="0.3">
      <c r="A21" s="4"/>
      <c r="B21" s="5"/>
      <c r="C21" s="6"/>
      <c r="D21" s="5"/>
      <c r="E21" s="5"/>
      <c r="F21" s="5"/>
      <c r="G21" s="6"/>
    </row>
    <row r="22" spans="1:7" ht="17.25" thickBot="1" x14ac:dyDescent="0.35">
      <c r="A22" s="11" t="s">
        <v>12</v>
      </c>
      <c r="B22" s="12"/>
      <c r="C22" s="13"/>
      <c r="D22" s="5"/>
      <c r="E22" s="5"/>
      <c r="F22" s="5"/>
      <c r="G22" s="6"/>
    </row>
    <row r="23" spans="1:7" ht="17.25" thickBot="1" x14ac:dyDescent="0.35">
      <c r="A23" s="4"/>
      <c r="B23" s="5"/>
      <c r="C23" s="5"/>
      <c r="D23" s="5"/>
      <c r="E23" s="5"/>
      <c r="F23" s="5"/>
      <c r="G23" s="6"/>
    </row>
    <row r="24" spans="1:7" ht="17.25" thickBot="1" x14ac:dyDescent="0.35">
      <c r="A24" s="1" t="s">
        <v>14</v>
      </c>
      <c r="B24" s="2"/>
      <c r="C24" s="3"/>
      <c r="D24" s="5"/>
      <c r="E24" s="5"/>
      <c r="F24" s="5"/>
      <c r="G24" s="6"/>
    </row>
    <row r="25" spans="1:7" ht="17.25" thickBot="1" x14ac:dyDescent="0.35">
      <c r="A25" s="1"/>
      <c r="B25" s="19" t="s">
        <v>4</v>
      </c>
      <c r="C25" s="3" t="s">
        <v>5</v>
      </c>
      <c r="D25" s="5"/>
      <c r="E25" s="5"/>
      <c r="F25" s="5"/>
      <c r="G25" s="6"/>
    </row>
    <row r="26" spans="1:7" ht="17.25" thickBot="1" x14ac:dyDescent="0.35">
      <c r="A26" s="24" t="s">
        <v>0</v>
      </c>
      <c r="B26" s="25">
        <v>0.17709994084898412</v>
      </c>
      <c r="C26" s="26">
        <v>0.1</v>
      </c>
      <c r="D26" s="5"/>
      <c r="E26" s="5"/>
      <c r="F26" s="5"/>
      <c r="G26" s="6"/>
    </row>
    <row r="27" spans="1:7" x14ac:dyDescent="0.3">
      <c r="A27" s="4" t="s">
        <v>1</v>
      </c>
      <c r="B27" s="21">
        <v>0.03</v>
      </c>
      <c r="C27" s="15">
        <v>0.03</v>
      </c>
      <c r="D27" s="5"/>
      <c r="E27" s="5"/>
      <c r="F27" s="5"/>
      <c r="G27" s="6"/>
    </row>
    <row r="28" spans="1:7" ht="17.25" thickBot="1" x14ac:dyDescent="0.35">
      <c r="A28" s="11" t="s">
        <v>3</v>
      </c>
      <c r="B28" s="20">
        <f>B26+B27+B26*B27</f>
        <v>0.21241293907445363</v>
      </c>
      <c r="C28" s="18">
        <f>C26+C27+C26*C27</f>
        <v>0.13300000000000001</v>
      </c>
      <c r="D28" s="5"/>
      <c r="E28" s="5"/>
      <c r="F28" s="5"/>
      <c r="G28" s="6"/>
    </row>
    <row r="29" spans="1:7" ht="17.25" thickBot="1" x14ac:dyDescent="0.35">
      <c r="A29" s="24"/>
      <c r="B29" s="27" t="s">
        <v>4</v>
      </c>
      <c r="C29" s="28" t="s">
        <v>5</v>
      </c>
      <c r="D29" s="5"/>
      <c r="E29" s="5"/>
      <c r="F29" s="5"/>
      <c r="G29" s="6"/>
    </row>
    <row r="30" spans="1:7" x14ac:dyDescent="0.3">
      <c r="A30" s="4" t="s">
        <v>8</v>
      </c>
      <c r="B30" s="22">
        <f>F2</f>
        <v>-31000</v>
      </c>
      <c r="C30" s="8">
        <f>G2</f>
        <v>-48000</v>
      </c>
      <c r="D30" s="5"/>
      <c r="E30" s="5"/>
      <c r="F30" s="5"/>
      <c r="G30" s="6"/>
    </row>
    <row r="31" spans="1:7" x14ac:dyDescent="0.3">
      <c r="A31" s="4" t="s">
        <v>6</v>
      </c>
      <c r="B31" s="22">
        <f>-PV(B28,F5,F3)</f>
        <v>-81500.609907764185</v>
      </c>
      <c r="C31" s="8">
        <f>-PV(C28,G5,G3)</f>
        <v>-66341.11604539078</v>
      </c>
      <c r="D31" s="5"/>
      <c r="E31" s="5"/>
      <c r="F31" s="5"/>
      <c r="G31" s="6"/>
    </row>
    <row r="32" spans="1:7" x14ac:dyDescent="0.3">
      <c r="A32" s="4" t="s">
        <v>7</v>
      </c>
      <c r="B32" s="22">
        <f>-PV(B28,F5,,F4)</f>
        <v>1908.6099844877274</v>
      </c>
      <c r="C32" s="8">
        <f>-PV(C28,G5,,G4)</f>
        <v>3749.2853137758516</v>
      </c>
      <c r="D32" s="5"/>
      <c r="E32" s="5"/>
      <c r="F32" s="5"/>
      <c r="G32" s="6"/>
    </row>
    <row r="33" spans="1:7" ht="17.25" thickBot="1" x14ac:dyDescent="0.35">
      <c r="A33" s="11" t="s">
        <v>11</v>
      </c>
      <c r="B33" s="23">
        <f>SUM(B30:B32)</f>
        <v>-110591.99992327645</v>
      </c>
      <c r="C33" s="16">
        <f>SUM(C30:C32)</f>
        <v>-110591.83073161493</v>
      </c>
      <c r="D33" s="12"/>
      <c r="E33" s="12"/>
      <c r="F33" s="12"/>
      <c r="G33" s="13"/>
    </row>
    <row r="34" spans="1:7" ht="17.25" thickBot="1" x14ac:dyDescent="0.35"/>
    <row r="35" spans="1:7" x14ac:dyDescent="0.3">
      <c r="A35" s="29">
        <v>14.41</v>
      </c>
      <c r="B35" s="3"/>
    </row>
    <row r="36" spans="1:7" x14ac:dyDescent="0.3">
      <c r="A36" s="32">
        <v>1996</v>
      </c>
      <c r="B36" s="8">
        <v>653000</v>
      </c>
    </row>
    <row r="37" spans="1:7" x14ac:dyDescent="0.3">
      <c r="A37" s="32">
        <v>2014</v>
      </c>
      <c r="B37" s="8">
        <v>1030000</v>
      </c>
    </row>
    <row r="38" spans="1:7" x14ac:dyDescent="0.3">
      <c r="A38" s="32" t="s">
        <v>1</v>
      </c>
      <c r="B38" s="15">
        <v>2.5641960559236107E-2</v>
      </c>
    </row>
    <row r="39" spans="1:7" x14ac:dyDescent="0.3">
      <c r="A39" s="32" t="s">
        <v>15</v>
      </c>
      <c r="B39" s="6">
        <v>18</v>
      </c>
    </row>
    <row r="40" spans="1:7" x14ac:dyDescent="0.3">
      <c r="A40" s="32" t="s">
        <v>11</v>
      </c>
      <c r="B40" s="8">
        <f>-PV(B38,B39,,B37)</f>
        <v>653000.00027616508</v>
      </c>
    </row>
    <row r="41" spans="1:7" ht="17.25" thickBot="1" x14ac:dyDescent="0.35">
      <c r="A41" s="4"/>
      <c r="B41" s="6"/>
    </row>
    <row r="42" spans="1:7" ht="17.25" thickBot="1" x14ac:dyDescent="0.35">
      <c r="A42" s="24" t="s">
        <v>16</v>
      </c>
      <c r="B42" s="26">
        <f>B38</f>
        <v>2.5641960559236107E-2</v>
      </c>
    </row>
    <row r="43" spans="1:7" x14ac:dyDescent="0.3">
      <c r="A43" s="4"/>
      <c r="B43" s="6"/>
    </row>
    <row r="44" spans="1:7" x14ac:dyDescent="0.3">
      <c r="A44" s="32" t="s">
        <v>0</v>
      </c>
      <c r="B44" s="15">
        <v>0.05</v>
      </c>
    </row>
    <row r="45" spans="1:7" x14ac:dyDescent="0.3">
      <c r="A45" s="32" t="s">
        <v>1</v>
      </c>
      <c r="B45" s="15">
        <v>0.03</v>
      </c>
    </row>
    <row r="46" spans="1:7" x14ac:dyDescent="0.3">
      <c r="A46" s="32" t="s">
        <v>3</v>
      </c>
      <c r="B46" s="15">
        <f>B44+B45+B44*B45</f>
        <v>8.1500000000000003E-2</v>
      </c>
    </row>
    <row r="47" spans="1:7" x14ac:dyDescent="0.3">
      <c r="A47" s="32"/>
      <c r="B47" s="6"/>
    </row>
    <row r="48" spans="1:7" x14ac:dyDescent="0.3">
      <c r="A48" s="32" t="s">
        <v>19</v>
      </c>
      <c r="B48" s="8">
        <f>B37</f>
        <v>1030000</v>
      </c>
    </row>
    <row r="49" spans="1:6" x14ac:dyDescent="0.3">
      <c r="A49" s="32" t="s">
        <v>18</v>
      </c>
      <c r="B49" s="8">
        <f>-FV(B46,2020-A48,,B48)</f>
        <v>1648148.6055744856</v>
      </c>
    </row>
    <row r="50" spans="1:6" ht="17.25" thickBot="1" x14ac:dyDescent="0.35">
      <c r="A50" s="4"/>
      <c r="B50" s="6"/>
    </row>
    <row r="51" spans="1:6" ht="17.25" thickBot="1" x14ac:dyDescent="0.35">
      <c r="A51" s="24" t="s">
        <v>17</v>
      </c>
      <c r="B51" s="33">
        <f>B49</f>
        <v>1648148.6055744856</v>
      </c>
    </row>
    <row r="52" spans="1:6" ht="17.25" thickBot="1" x14ac:dyDescent="0.35"/>
    <row r="53" spans="1:6" ht="17.25" thickBot="1" x14ac:dyDescent="0.35">
      <c r="A53" s="29">
        <v>14.56</v>
      </c>
      <c r="B53" s="2"/>
      <c r="C53" s="2"/>
      <c r="D53" s="2"/>
      <c r="E53" s="2"/>
      <c r="F53" s="3"/>
    </row>
    <row r="54" spans="1:6" x14ac:dyDescent="0.3">
      <c r="A54" s="1" t="s">
        <v>0</v>
      </c>
      <c r="B54" s="42">
        <v>0.12</v>
      </c>
      <c r="C54" s="5"/>
      <c r="D54" s="36"/>
      <c r="E54" s="37" t="s">
        <v>4</v>
      </c>
      <c r="F54" s="38" t="s">
        <v>5</v>
      </c>
    </row>
    <row r="55" spans="1:6" x14ac:dyDescent="0.3">
      <c r="A55" s="4" t="s">
        <v>1</v>
      </c>
      <c r="B55" s="15">
        <v>7.0000000000000007E-2</v>
      </c>
      <c r="C55" s="5"/>
      <c r="D55" s="34" t="s">
        <v>20</v>
      </c>
      <c r="E55" s="7">
        <v>-150000</v>
      </c>
      <c r="F55" s="8">
        <v>-1025000</v>
      </c>
    </row>
    <row r="56" spans="1:6" ht="17.25" thickBot="1" x14ac:dyDescent="0.35">
      <c r="A56" s="11" t="s">
        <v>3</v>
      </c>
      <c r="B56" s="18">
        <f>B55+B54+B55*B54</f>
        <v>0.19839999999999999</v>
      </c>
      <c r="C56" s="5"/>
      <c r="D56" s="34" t="s">
        <v>21</v>
      </c>
      <c r="E56" s="7">
        <v>-70000</v>
      </c>
      <c r="F56" s="8">
        <v>-5000</v>
      </c>
    </row>
    <row r="57" spans="1:6" x14ac:dyDescent="0.3">
      <c r="A57" s="4"/>
      <c r="B57" s="5"/>
      <c r="C57" s="5"/>
      <c r="D57" s="34" t="s">
        <v>7</v>
      </c>
      <c r="E57" s="7">
        <v>40000</v>
      </c>
      <c r="F57" s="8">
        <v>200000</v>
      </c>
    </row>
    <row r="58" spans="1:6" ht="17.25" thickBot="1" x14ac:dyDescent="0.35">
      <c r="A58" s="4"/>
      <c r="B58" s="5"/>
      <c r="C58" s="5"/>
      <c r="D58" s="39" t="s">
        <v>22</v>
      </c>
      <c r="E58" s="40">
        <v>5</v>
      </c>
      <c r="F58" s="41" t="s">
        <v>23</v>
      </c>
    </row>
    <row r="59" spans="1:6" ht="17.25" thickBot="1" x14ac:dyDescent="0.35">
      <c r="A59" s="4"/>
      <c r="B59" s="5"/>
      <c r="C59" s="5"/>
      <c r="D59" s="5"/>
      <c r="E59" s="5"/>
      <c r="F59" s="6"/>
    </row>
    <row r="60" spans="1:6" ht="17.25" thickBot="1" x14ac:dyDescent="0.35">
      <c r="A60" s="24" t="s">
        <v>24</v>
      </c>
      <c r="B60" s="28"/>
      <c r="C60" s="5"/>
      <c r="D60" s="5"/>
      <c r="E60" s="5"/>
      <c r="F60" s="6"/>
    </row>
    <row r="61" spans="1:6" ht="17.25" thickBot="1" x14ac:dyDescent="0.35">
      <c r="A61" s="4"/>
      <c r="B61" s="5"/>
      <c r="C61" s="5"/>
      <c r="D61" s="5"/>
      <c r="E61" s="5"/>
      <c r="F61" s="6"/>
    </row>
    <row r="62" spans="1:6" x14ac:dyDescent="0.3">
      <c r="A62" s="1" t="s">
        <v>16</v>
      </c>
      <c r="B62" s="2" t="s">
        <v>4</v>
      </c>
      <c r="C62" s="3" t="s">
        <v>5</v>
      </c>
      <c r="D62" s="5"/>
      <c r="E62" s="5"/>
      <c r="F62" s="6"/>
    </row>
    <row r="63" spans="1:6" x14ac:dyDescent="0.3">
      <c r="A63" s="34" t="s">
        <v>20</v>
      </c>
      <c r="B63" s="7">
        <f>-PMT($B$54,E58,E55)</f>
        <v>-41611.459791157336</v>
      </c>
      <c r="C63" s="8">
        <f>F55*B54</f>
        <v>-123000</v>
      </c>
      <c r="D63" s="5"/>
      <c r="E63" s="5"/>
      <c r="F63" s="6"/>
    </row>
    <row r="64" spans="1:6" x14ac:dyDescent="0.3">
      <c r="A64" s="34" t="s">
        <v>21</v>
      </c>
      <c r="B64" s="7">
        <f>E56</f>
        <v>-70000</v>
      </c>
      <c r="C64" s="8">
        <f>F56</f>
        <v>-5000</v>
      </c>
      <c r="D64" s="5"/>
      <c r="E64" s="35"/>
      <c r="F64" s="6"/>
    </row>
    <row r="65" spans="1:6" x14ac:dyDescent="0.3">
      <c r="A65" s="34" t="s">
        <v>7</v>
      </c>
      <c r="B65" s="7">
        <f>-PMT(B54,E58,,E57)</f>
        <v>6296.3892776419571</v>
      </c>
      <c r="C65" s="8">
        <v>0</v>
      </c>
      <c r="D65" s="5"/>
      <c r="E65" s="5"/>
      <c r="F65" s="6"/>
    </row>
    <row r="66" spans="1:6" x14ac:dyDescent="0.3">
      <c r="A66" s="34" t="s">
        <v>25</v>
      </c>
      <c r="B66" s="7">
        <f>SUM(B63:B65)</f>
        <v>-105315.07051351538</v>
      </c>
      <c r="C66" s="8">
        <f>SUM(C63:C65)</f>
        <v>-128000</v>
      </c>
      <c r="D66" s="5"/>
      <c r="E66" s="5"/>
      <c r="F66" s="6"/>
    </row>
    <row r="67" spans="1:6" x14ac:dyDescent="0.3">
      <c r="A67" s="4"/>
      <c r="B67" s="5"/>
      <c r="C67" s="6"/>
      <c r="D67" s="5"/>
      <c r="E67" s="5"/>
      <c r="F67" s="6"/>
    </row>
    <row r="68" spans="1:6" ht="17.25" thickBot="1" x14ac:dyDescent="0.35">
      <c r="A68" s="11" t="s">
        <v>26</v>
      </c>
      <c r="B68" s="12"/>
      <c r="C68" s="13"/>
      <c r="D68" s="5"/>
      <c r="E68" s="5"/>
      <c r="F68" s="6"/>
    </row>
    <row r="69" spans="1:6" ht="17.25" thickBot="1" x14ac:dyDescent="0.35">
      <c r="A69" s="4"/>
      <c r="B69" s="5"/>
      <c r="C69" s="5"/>
      <c r="D69" s="5"/>
      <c r="E69" s="5"/>
      <c r="F69" s="6"/>
    </row>
    <row r="70" spans="1:6" x14ac:dyDescent="0.3">
      <c r="A70" s="1" t="s">
        <v>17</v>
      </c>
      <c r="B70" s="2" t="s">
        <v>4</v>
      </c>
      <c r="C70" s="3" t="s">
        <v>5</v>
      </c>
      <c r="D70" s="5"/>
      <c r="E70" s="5"/>
      <c r="F70" s="6"/>
    </row>
    <row r="71" spans="1:6" x14ac:dyDescent="0.3">
      <c r="A71" s="34" t="s">
        <v>20</v>
      </c>
      <c r="B71" s="7">
        <f>-PMT(B56,E58,E55)</f>
        <v>-49980.476879654205</v>
      </c>
      <c r="C71" s="8">
        <f>F55*B56</f>
        <v>-203360</v>
      </c>
      <c r="D71" s="5"/>
      <c r="E71" s="5"/>
      <c r="F71" s="6"/>
    </row>
    <row r="72" spans="1:6" x14ac:dyDescent="0.3">
      <c r="A72" s="34" t="s">
        <v>21</v>
      </c>
      <c r="B72" s="7">
        <f>E56</f>
        <v>-70000</v>
      </c>
      <c r="C72" s="8">
        <f>F56</f>
        <v>-5000</v>
      </c>
      <c r="D72" s="5"/>
      <c r="E72" s="5"/>
      <c r="F72" s="6"/>
    </row>
    <row r="73" spans="1:6" x14ac:dyDescent="0.3">
      <c r="A73" s="34" t="s">
        <v>7</v>
      </c>
      <c r="B73" s="7">
        <f>-PMT(B56,E58,,E57)</f>
        <v>5392.1271679077881</v>
      </c>
      <c r="C73" s="8">
        <v>0</v>
      </c>
      <c r="D73" s="5"/>
      <c r="E73" s="5"/>
      <c r="F73" s="6"/>
    </row>
    <row r="74" spans="1:6" x14ac:dyDescent="0.3">
      <c r="A74" s="34" t="s">
        <v>27</v>
      </c>
      <c r="B74" s="7">
        <f>SUM(B71:B73)</f>
        <v>-114588.34971174641</v>
      </c>
      <c r="C74" s="8">
        <f>SUM(C71:C73)</f>
        <v>-208360</v>
      </c>
      <c r="D74" s="5"/>
      <c r="E74" s="5"/>
      <c r="F74" s="6"/>
    </row>
    <row r="75" spans="1:6" x14ac:dyDescent="0.3">
      <c r="A75" s="4"/>
      <c r="B75" s="5"/>
      <c r="C75" s="6"/>
      <c r="D75" s="5"/>
      <c r="E75" s="5"/>
      <c r="F75" s="6"/>
    </row>
    <row r="76" spans="1:6" ht="17.25" thickBot="1" x14ac:dyDescent="0.35">
      <c r="A76" s="11" t="s">
        <v>26</v>
      </c>
      <c r="B76" s="12"/>
      <c r="C76" s="13"/>
      <c r="D76" s="12"/>
      <c r="E76" s="12"/>
      <c r="F76" s="13"/>
    </row>
    <row r="77" spans="1:6" ht="17.25" thickBot="1" x14ac:dyDescent="0.35"/>
    <row r="78" spans="1:6" x14ac:dyDescent="0.3">
      <c r="A78" s="29">
        <v>14.67</v>
      </c>
      <c r="B78" s="3"/>
    </row>
    <row r="79" spans="1:6" x14ac:dyDescent="0.3">
      <c r="A79" s="4" t="s">
        <v>28</v>
      </c>
      <c r="B79" s="8">
        <v>6000</v>
      </c>
    </row>
    <row r="80" spans="1:6" x14ac:dyDescent="0.3">
      <c r="A80" s="4" t="s">
        <v>29</v>
      </c>
      <c r="B80" s="6">
        <v>40</v>
      </c>
    </row>
    <row r="81" spans="1:2" x14ac:dyDescent="0.3">
      <c r="A81" s="4" t="s">
        <v>3</v>
      </c>
      <c r="B81" s="43">
        <v>0.1</v>
      </c>
    </row>
    <row r="82" spans="1:2" x14ac:dyDescent="0.3">
      <c r="A82" s="4" t="s">
        <v>1</v>
      </c>
      <c r="B82" s="15">
        <v>0.05</v>
      </c>
    </row>
    <row r="83" spans="1:2" x14ac:dyDescent="0.3">
      <c r="A83" s="4"/>
      <c r="B83" s="15"/>
    </row>
    <row r="84" spans="1:2" x14ac:dyDescent="0.3">
      <c r="A84" s="4"/>
      <c r="B84" s="6"/>
    </row>
    <row r="85" spans="1:2" x14ac:dyDescent="0.3">
      <c r="A85" s="4" t="s">
        <v>18</v>
      </c>
      <c r="B85" s="8">
        <f>-FV(B81,B80,B79)</f>
        <v>2655555.3340905644</v>
      </c>
    </row>
    <row r="86" spans="1:2" x14ac:dyDescent="0.3">
      <c r="A86" s="4" t="s">
        <v>30</v>
      </c>
      <c r="B86" s="44">
        <f>B85/(1+B82)^B80</f>
        <v>377210.16931703646</v>
      </c>
    </row>
    <row r="87" spans="1:2" x14ac:dyDescent="0.3">
      <c r="A87" s="4"/>
      <c r="B87" s="6"/>
    </row>
    <row r="88" spans="1:2" ht="17.25" thickBot="1" x14ac:dyDescent="0.35">
      <c r="A88" s="11" t="s">
        <v>31</v>
      </c>
      <c r="B88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2022-04-29T05:47:41Z</dcterms:created>
  <dcterms:modified xsi:type="dcterms:W3CDTF">2022-06-01T05:15:56Z</dcterms:modified>
</cp:coreProperties>
</file>