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020\내 드라이브\2022 1학기\Engineering Economy\Assignments\"/>
    </mc:Choice>
  </mc:AlternateContent>
  <xr:revisionPtr revIDLastSave="0" documentId="13_ncr:1_{50C38D92-94A9-46A9-ADD9-88435DB5F05A}" xr6:coauthVersionLast="47" xr6:coauthVersionMax="47" xr10:uidLastSave="{00000000-0000-0000-0000-000000000000}"/>
  <bookViews>
    <workbookView xWindow="-120" yWindow="-120" windowWidth="29040" windowHeight="15720" xr2:uid="{584F60FF-FBA7-4D43-92D1-C48F1E2397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6" i="1" l="1"/>
  <c r="I74" i="1"/>
  <c r="I77" i="1" s="1"/>
  <c r="H76" i="1"/>
  <c r="H74" i="1"/>
  <c r="H77" i="1" s="1"/>
  <c r="G77" i="1"/>
  <c r="G76" i="1"/>
  <c r="G74" i="1"/>
  <c r="F76" i="1"/>
  <c r="F74" i="1"/>
  <c r="F77" i="1" s="1"/>
  <c r="K59" i="1"/>
  <c r="K60" i="1" s="1"/>
  <c r="K61" i="1" s="1"/>
  <c r="O58" i="1"/>
  <c r="N58" i="1"/>
  <c r="M58" i="1"/>
  <c r="L58" i="1"/>
  <c r="K58" i="1"/>
  <c r="J58" i="1"/>
  <c r="C64" i="1"/>
  <c r="J59" i="1" s="1"/>
  <c r="J60" i="1" s="1"/>
  <c r="J61" i="1" s="1"/>
  <c r="D64" i="1"/>
  <c r="M59" i="1" s="1"/>
  <c r="M60" i="1" s="1"/>
  <c r="M61" i="1" s="1"/>
  <c r="E64" i="1"/>
  <c r="O59" i="1" s="1"/>
  <c r="O60" i="1" s="1"/>
  <c r="O61" i="1" s="1"/>
  <c r="B64" i="1"/>
  <c r="F61" i="1"/>
  <c r="G60" i="1"/>
  <c r="G59" i="1"/>
  <c r="E61" i="1"/>
  <c r="E60" i="1"/>
  <c r="F59" i="1"/>
  <c r="G58" i="1"/>
  <c r="D61" i="1"/>
  <c r="D60" i="1"/>
  <c r="F58" i="1"/>
  <c r="E58" i="1"/>
  <c r="D59" i="1"/>
  <c r="B33" i="1"/>
  <c r="B32" i="1"/>
  <c r="B31" i="1"/>
  <c r="B30" i="1"/>
  <c r="B29" i="1"/>
  <c r="B36" i="1" s="1"/>
  <c r="F24" i="1"/>
  <c r="E25" i="1"/>
  <c r="D25" i="1"/>
  <c r="C25" i="1"/>
  <c r="B25" i="1"/>
  <c r="F25" i="1" s="1"/>
  <c r="E24" i="1"/>
  <c r="D24" i="1"/>
  <c r="C24" i="1"/>
  <c r="B24" i="1"/>
  <c r="B8" i="1"/>
  <c r="A12" i="1" s="1"/>
  <c r="A8" i="1"/>
  <c r="A11" i="1" s="1"/>
  <c r="L59" i="1" l="1"/>
  <c r="L60" i="1" s="1"/>
  <c r="L61" i="1" s="1"/>
  <c r="N59" i="1"/>
  <c r="N60" i="1" s="1"/>
  <c r="N61" i="1" s="1"/>
  <c r="B39" i="1"/>
  <c r="B37" i="1"/>
  <c r="B38" i="1"/>
  <c r="A13" i="1"/>
  <c r="B40" i="1" l="1"/>
</calcChain>
</file>

<file path=xl/sharedStrings.xml><?xml version="1.0" encoding="utf-8"?>
<sst xmlns="http://schemas.openxmlformats.org/spreadsheetml/2006/main" count="138" uniqueCount="71">
  <si>
    <t>Process</t>
    <phoneticPr fontId="2" type="noConversion"/>
  </si>
  <si>
    <t>A</t>
    <phoneticPr fontId="2" type="noConversion"/>
  </si>
  <si>
    <t>B</t>
    <phoneticPr fontId="2" type="noConversion"/>
  </si>
  <si>
    <t>first cost</t>
    <phoneticPr fontId="2" type="noConversion"/>
  </si>
  <si>
    <t>AOC</t>
    <phoneticPr fontId="2" type="noConversion"/>
  </si>
  <si>
    <t>period (years)</t>
    <phoneticPr fontId="2" type="noConversion"/>
  </si>
  <si>
    <t>incremental (B-A)</t>
    <phoneticPr fontId="2" type="noConversion"/>
  </si>
  <si>
    <t>RoR</t>
    <phoneticPr fontId="2" type="noConversion"/>
  </si>
  <si>
    <t>PW</t>
    <phoneticPr fontId="2" type="noConversion"/>
  </si>
  <si>
    <t>Robot</t>
    <phoneticPr fontId="2" type="noConversion"/>
  </si>
  <si>
    <t>X</t>
    <phoneticPr fontId="2" type="noConversion"/>
  </si>
  <si>
    <t>annual M&amp;O</t>
    <phoneticPr fontId="2" type="noConversion"/>
  </si>
  <si>
    <t>salvage</t>
    <phoneticPr fontId="2" type="noConversion"/>
  </si>
  <si>
    <t>improved revenue/year</t>
    <phoneticPr fontId="2" type="noConversion"/>
  </si>
  <si>
    <t>Y</t>
    <phoneticPr fontId="2" type="noConversion"/>
  </si>
  <si>
    <t>study period</t>
    <phoneticPr fontId="2" type="noConversion"/>
  </si>
  <si>
    <t>MARR</t>
    <phoneticPr fontId="2" type="noConversion"/>
  </si>
  <si>
    <t>Year</t>
    <phoneticPr fontId="2" type="noConversion"/>
  </si>
  <si>
    <t>(a): Select X</t>
    <phoneticPr fontId="2" type="noConversion"/>
  </si>
  <si>
    <t>Y-X</t>
    <phoneticPr fontId="2" type="noConversion"/>
  </si>
  <si>
    <t>M&amp;O</t>
    <phoneticPr fontId="2" type="noConversion"/>
  </si>
  <si>
    <t>Salvage</t>
    <phoneticPr fontId="2" type="noConversion"/>
  </si>
  <si>
    <t>revenue</t>
    <phoneticPr fontId="2" type="noConversion"/>
  </si>
  <si>
    <t>Sum</t>
    <phoneticPr fontId="2" type="noConversion"/>
  </si>
  <si>
    <t>(b): Select Y</t>
    <phoneticPr fontId="2" type="noConversion"/>
  </si>
  <si>
    <t>(c): Correct Basis: incremental RoR, selecting Y</t>
    <phoneticPr fontId="2" type="noConversion"/>
  </si>
  <si>
    <t>Alternative</t>
    <phoneticPr fontId="2" type="noConversion"/>
  </si>
  <si>
    <t>initial investment</t>
    <phoneticPr fontId="2" type="noConversion"/>
  </si>
  <si>
    <t>overall RoR</t>
    <phoneticPr fontId="2" type="noConversion"/>
  </si>
  <si>
    <t>i*%</t>
    <phoneticPr fontId="2" type="noConversion"/>
  </si>
  <si>
    <t>C</t>
    <phoneticPr fontId="2" type="noConversion"/>
  </si>
  <si>
    <t>D</t>
    <phoneticPr fontId="2" type="noConversion"/>
  </si>
  <si>
    <t>(a)</t>
    <phoneticPr fontId="2" type="noConversion"/>
  </si>
  <si>
    <t>(b)</t>
    <phoneticPr fontId="2" type="noConversion"/>
  </si>
  <si>
    <t>(c)</t>
    <phoneticPr fontId="2" type="noConversion"/>
  </si>
  <si>
    <t>Select</t>
    <phoneticPr fontId="2" type="noConversion"/>
  </si>
  <si>
    <t>Type</t>
    <phoneticPr fontId="2" type="noConversion"/>
  </si>
  <si>
    <t>independent</t>
    <phoneticPr fontId="2" type="noConversion"/>
  </si>
  <si>
    <t>ME</t>
    <phoneticPr fontId="2" type="noConversion"/>
  </si>
  <si>
    <t>B, C</t>
    <phoneticPr fontId="2" type="noConversion"/>
  </si>
  <si>
    <t>△i*%</t>
  </si>
  <si>
    <t>△i*%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</si>
  <si>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</si>
  <si>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</si>
  <si>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</si>
  <si>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</si>
  <si>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(d)</t>
    <phoneticPr fontId="2" type="noConversion"/>
  </si>
  <si>
    <t>(e)</t>
    <phoneticPr fontId="2" type="noConversion"/>
  </si>
  <si>
    <t>E &amp; F</t>
    <phoneticPr fontId="2" type="noConversion"/>
  </si>
  <si>
    <t>E &amp; G</t>
    <phoneticPr fontId="2" type="noConversion"/>
  </si>
  <si>
    <t>E &amp; H</t>
    <phoneticPr fontId="2" type="noConversion"/>
  </si>
  <si>
    <t>F &amp; G</t>
    <phoneticPr fontId="2" type="noConversion"/>
  </si>
  <si>
    <t>F &amp; H</t>
    <phoneticPr fontId="2" type="noConversion"/>
  </si>
  <si>
    <t>Revenue</t>
    <phoneticPr fontId="2" type="noConversion"/>
  </si>
  <si>
    <t>G &amp; H</t>
    <phoneticPr fontId="2" type="noConversion"/>
  </si>
  <si>
    <t>Revenue * △i*</t>
    <phoneticPr fontId="2" type="noConversion"/>
  </si>
  <si>
    <t>Sum (=0)</t>
    <phoneticPr fontId="2" type="noConversion"/>
  </si>
  <si>
    <t>First Cost</t>
    <phoneticPr fontId="2" type="noConversion"/>
  </si>
  <si>
    <t>initial cost</t>
    <phoneticPr fontId="2" type="noConversion"/>
  </si>
  <si>
    <t>cash flow per year</t>
    <phoneticPr fontId="2" type="noConversion"/>
  </si>
  <si>
    <t>annual -&gt; CC</t>
    <phoneticPr fontId="2" type="noConversion"/>
  </si>
  <si>
    <t>* infinite lifetime -&gt; P = A/i</t>
    <phoneticPr fontId="2" type="noConversion"/>
  </si>
  <si>
    <t>A - C</t>
    <phoneticPr fontId="2" type="noConversion"/>
  </si>
  <si>
    <t>B - A</t>
    <phoneticPr fontId="2" type="noConversion"/>
  </si>
  <si>
    <t>D - A</t>
    <phoneticPr fontId="2" type="noConversion"/>
  </si>
  <si>
    <t>E - A</t>
    <phoneticPr fontId="2" type="noConversion"/>
  </si>
  <si>
    <t>Answer: E</t>
    <phoneticPr fontId="2" type="noConversion"/>
  </si>
  <si>
    <t>defender B</t>
    <phoneticPr fontId="2" type="noConversion"/>
  </si>
  <si>
    <t>defender A</t>
    <phoneticPr fontId="2" type="noConversion"/>
  </si>
  <si>
    <t>defender E</t>
    <phoneticPr fontId="2" type="noConversion"/>
  </si>
  <si>
    <t>aoc pw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</si>
</sst>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%"/>
    <numFmt numFmtId="177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6" xfId="0" applyFill="1" applyBorder="1">
      <alignment vertical="center"/>
    </xf>
    <xf numFmtId="41" fontId="0" fillId="2" borderId="0" xfId="1" applyFont="1" applyFill="1" applyBorder="1">
      <alignment vertical="center"/>
    </xf>
    <xf numFmtId="9" fontId="0" fillId="2" borderId="0" xfId="0" applyNumberFormat="1" applyFill="1" applyBorder="1">
      <alignment vertical="center"/>
    </xf>
    <xf numFmtId="41" fontId="0" fillId="2" borderId="5" xfId="0" applyNumberFormat="1" applyFill="1" applyBorder="1">
      <alignment vertical="center"/>
    </xf>
    <xf numFmtId="41" fontId="0" fillId="2" borderId="0" xfId="0" applyNumberFormat="1" applyFill="1" applyBorder="1">
      <alignment vertical="center"/>
    </xf>
    <xf numFmtId="41" fontId="0" fillId="2" borderId="5" xfId="1" applyFont="1" applyFill="1" applyBorder="1">
      <alignment vertical="center"/>
    </xf>
    <xf numFmtId="41" fontId="0" fillId="2" borderId="7" xfId="0" applyNumberFormat="1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41" fontId="0" fillId="2" borderId="1" xfId="1" applyFont="1" applyFill="1" applyBorder="1">
      <alignment vertical="center"/>
    </xf>
    <xf numFmtId="0" fontId="0" fillId="2" borderId="7" xfId="0" applyFill="1" applyBorder="1">
      <alignment vertical="center"/>
    </xf>
    <xf numFmtId="41" fontId="0" fillId="2" borderId="8" xfId="0" applyNumberFormat="1" applyFill="1" applyBorder="1">
      <alignment vertical="center"/>
    </xf>
    <xf numFmtId="10" fontId="0" fillId="2" borderId="0" xfId="0" applyNumberFormat="1" applyFill="1" applyBorder="1">
      <alignment vertical="center"/>
    </xf>
    <xf numFmtId="10" fontId="0" fillId="2" borderId="12" xfId="0" applyNumberFormat="1" applyFill="1" applyBorder="1">
      <alignment vertical="center"/>
    </xf>
    <xf numFmtId="0" fontId="0" fillId="2" borderId="12" xfId="0" applyFill="1" applyBorder="1">
      <alignment vertical="center"/>
    </xf>
    <xf numFmtId="176" fontId="0" fillId="2" borderId="1" xfId="0" applyNumberFormat="1" applyFill="1" applyBorder="1">
      <alignment vertical="center"/>
    </xf>
    <xf numFmtId="10" fontId="0" fillId="2" borderId="1" xfId="0" applyNumberFormat="1" applyFill="1" applyBorder="1">
      <alignment vertical="center"/>
    </xf>
    <xf numFmtId="0" fontId="3" fillId="2" borderId="2" xfId="0" applyFont="1" applyFill="1" applyBorder="1">
      <alignment vertical="center"/>
    </xf>
    <xf numFmtId="176" fontId="0" fillId="2" borderId="0" xfId="2" applyNumberFormat="1" applyFont="1" applyFill="1" applyBorder="1">
      <alignment vertical="center"/>
    </xf>
    <xf numFmtId="176" fontId="0" fillId="2" borderId="6" xfId="2" applyNumberFormat="1" applyFont="1" applyFill="1" applyBorder="1">
      <alignment vertical="center"/>
    </xf>
    <xf numFmtId="10" fontId="0" fillId="2" borderId="8" xfId="0" applyNumberFormat="1" applyFill="1" applyBorder="1">
      <alignment vertical="center"/>
    </xf>
    <xf numFmtId="10" fontId="0" fillId="2" borderId="3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9" fontId="0" fillId="2" borderId="8" xfId="0" applyNumberFormat="1" applyFill="1" applyBorder="1">
      <alignment vertical="center"/>
    </xf>
    <xf numFmtId="0" fontId="0" fillId="2" borderId="15" xfId="0" applyFill="1" applyBorder="1">
      <alignment vertical="center"/>
    </xf>
    <xf numFmtId="176" fontId="0" fillId="2" borderId="15" xfId="2" applyNumberFormat="1" applyFont="1" applyFill="1" applyBorder="1">
      <alignment vertical="center"/>
    </xf>
    <xf numFmtId="176" fontId="0" fillId="2" borderId="14" xfId="2" applyNumberFormat="1" applyFont="1" applyFill="1" applyBorder="1">
      <alignment vertical="center"/>
    </xf>
    <xf numFmtId="176" fontId="0" fillId="2" borderId="8" xfId="2" applyNumberFormat="1" applyFont="1" applyFill="1" applyBorder="1">
      <alignment vertical="center"/>
    </xf>
    <xf numFmtId="176" fontId="0" fillId="2" borderId="9" xfId="2" applyNumberFormat="1" applyFont="1" applyFill="1" applyBorder="1">
      <alignment vertical="center"/>
    </xf>
    <xf numFmtId="176" fontId="0" fillId="2" borderId="12" xfId="0" applyNumberFormat="1" applyFill="1" applyBorder="1">
      <alignment vertical="center"/>
    </xf>
    <xf numFmtId="41" fontId="0" fillId="2" borderId="15" xfId="1" applyFont="1" applyFill="1" applyBorder="1">
      <alignment vertical="center"/>
    </xf>
    <xf numFmtId="41" fontId="0" fillId="2" borderId="14" xfId="0" applyNumberFormat="1" applyFill="1" applyBorder="1">
      <alignment vertical="center"/>
    </xf>
    <xf numFmtId="9" fontId="0" fillId="2" borderId="6" xfId="0" applyNumberFormat="1" applyFill="1" applyBorder="1">
      <alignment vertical="center"/>
    </xf>
    <xf numFmtId="9" fontId="0" fillId="2" borderId="9" xfId="0" applyNumberFormat="1" applyFill="1" applyBorder="1">
      <alignment vertical="center"/>
    </xf>
    <xf numFmtId="41" fontId="0" fillId="2" borderId="14" xfId="1" applyFont="1" applyFill="1" applyBorder="1">
      <alignment vertical="center"/>
    </xf>
    <xf numFmtId="177" fontId="0" fillId="2" borderId="0" xfId="0" applyNumberFormat="1" applyFill="1" applyBorder="1">
      <alignment vertical="center"/>
    </xf>
    <xf numFmtId="10" fontId="0" fillId="2" borderId="15" xfId="0" applyNumberFormat="1" applyFill="1" applyBorder="1">
      <alignment vertical="center"/>
    </xf>
    <xf numFmtId="177" fontId="0" fillId="2" borderId="15" xfId="0" applyNumberFormat="1" applyFill="1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A5173-2067-4FF1-B3B9-15BAD0BF24F7}">
  <dimension ref="A1:O81"/>
  <sheetViews>
    <sheetView tabSelected="1" zoomScale="85" zoomScaleNormal="85" workbookViewId="0">
      <selection activeCell="D12" sqref="D12"/>
    </sheetView>
  </sheetViews>
  <sheetFormatPr defaultRowHeight="16.5" x14ac:dyDescent="0.3"/>
  <cols>
    <col min="1" max="1" width="9.375" bestFit="1" customWidth="1"/>
    <col min="2" max="2" width="9.5" bestFit="1" customWidth="1"/>
    <col min="3" max="3" width="9.25" customWidth="1"/>
    <col min="4" max="4" width="9.125" bestFit="1" customWidth="1"/>
    <col min="5" max="5" width="9.375" bestFit="1" customWidth="1"/>
    <col min="6" max="8" width="10" bestFit="1" customWidth="1"/>
    <col min="9" max="9" width="12.5" customWidth="1"/>
    <col min="11" max="14" width="11.5" bestFit="1" customWidth="1"/>
  </cols>
  <sheetData>
    <row r="1" spans="1:7" x14ac:dyDescent="0.3">
      <c r="A1" s="25">
        <v>8.17</v>
      </c>
      <c r="B1" s="2"/>
      <c r="C1" s="2"/>
      <c r="D1" s="2"/>
      <c r="E1" s="3"/>
    </row>
    <row r="2" spans="1:7" x14ac:dyDescent="0.3">
      <c r="A2" s="4" t="s">
        <v>0</v>
      </c>
      <c r="B2" s="5" t="s">
        <v>3</v>
      </c>
      <c r="C2" s="5" t="s">
        <v>4</v>
      </c>
      <c r="D2" s="5" t="s">
        <v>5</v>
      </c>
      <c r="E2" s="6"/>
    </row>
    <row r="3" spans="1:7" ht="17.25" thickBot="1" x14ac:dyDescent="0.35">
      <c r="A3" s="4" t="s">
        <v>1</v>
      </c>
      <c r="B3" s="7">
        <v>-100000</v>
      </c>
      <c r="C3" s="7">
        <v>-60000</v>
      </c>
      <c r="D3" s="5">
        <v>4</v>
      </c>
      <c r="E3" s="6"/>
    </row>
    <row r="4" spans="1:7" ht="17.25" thickBot="1" x14ac:dyDescent="0.35">
      <c r="A4" s="4" t="s">
        <v>2</v>
      </c>
      <c r="B4" s="7">
        <v>-165000</v>
      </c>
      <c r="C4" s="17">
        <v>-32476.287262872633</v>
      </c>
      <c r="D4" s="5">
        <v>4</v>
      </c>
      <c r="E4" s="6"/>
    </row>
    <row r="5" spans="1:7" x14ac:dyDescent="0.3">
      <c r="A5" s="4"/>
      <c r="B5" s="5"/>
      <c r="C5" s="5"/>
      <c r="D5" s="5"/>
      <c r="E5" s="6"/>
    </row>
    <row r="6" spans="1:7" x14ac:dyDescent="0.3">
      <c r="A6" s="4" t="s">
        <v>6</v>
      </c>
      <c r="B6" s="5"/>
      <c r="C6" s="5" t="s">
        <v>7</v>
      </c>
      <c r="D6" s="8">
        <v>0.25</v>
      </c>
      <c r="E6" s="6"/>
    </row>
    <row r="7" spans="1:7" x14ac:dyDescent="0.3">
      <c r="A7" s="4" t="s">
        <v>3</v>
      </c>
      <c r="B7" s="5" t="s">
        <v>4</v>
      </c>
      <c r="C7" s="5" t="s">
        <v>5</v>
      </c>
      <c r="D7" s="5"/>
      <c r="E7" s="6"/>
    </row>
    <row r="8" spans="1:7" x14ac:dyDescent="0.3">
      <c r="A8" s="9">
        <f>B4-B3</f>
        <v>-65000</v>
      </c>
      <c r="B8" s="10">
        <f>C4-C3</f>
        <v>27523.712737127367</v>
      </c>
      <c r="C8" s="5">
        <v>4</v>
      </c>
      <c r="D8" s="5"/>
      <c r="E8" s="6"/>
    </row>
    <row r="9" spans="1:7" x14ac:dyDescent="0.3">
      <c r="A9" s="4"/>
      <c r="B9" s="5"/>
      <c r="C9" s="5"/>
      <c r="D9" s="5"/>
      <c r="E9" s="6"/>
    </row>
    <row r="10" spans="1:7" x14ac:dyDescent="0.3">
      <c r="A10" s="9" t="s">
        <v>8</v>
      </c>
      <c r="B10" s="5"/>
      <c r="C10" s="5"/>
      <c r="D10" s="5"/>
      <c r="E10" s="6"/>
    </row>
    <row r="11" spans="1:7" x14ac:dyDescent="0.3">
      <c r="A11" s="11">
        <f>A8</f>
        <v>-65000</v>
      </c>
      <c r="B11" s="5" t="s">
        <v>3</v>
      </c>
      <c r="C11" s="5"/>
      <c r="D11" s="5"/>
      <c r="E11" s="6"/>
    </row>
    <row r="12" spans="1:7" x14ac:dyDescent="0.3">
      <c r="A12" s="11">
        <f>-PV(D6,C8,B8)</f>
        <v>64999.999999999985</v>
      </c>
      <c r="B12" s="5" t="s">
        <v>70</v>
      </c>
      <c r="C12" s="5"/>
      <c r="D12" s="5"/>
      <c r="E12" s="6"/>
    </row>
    <row r="13" spans="1:7" ht="17.25" thickBot="1" x14ac:dyDescent="0.35">
      <c r="A13" s="12">
        <f>SUM(A11:A12)</f>
        <v>0</v>
      </c>
      <c r="B13" s="13"/>
      <c r="C13" s="13"/>
      <c r="D13" s="13"/>
      <c r="E13" s="14"/>
    </row>
    <row r="14" spans="1:7" ht="17.25" thickBot="1" x14ac:dyDescent="0.35"/>
    <row r="15" spans="1:7" x14ac:dyDescent="0.3">
      <c r="A15" s="25">
        <v>8.23</v>
      </c>
      <c r="B15" s="2"/>
      <c r="C15" s="2"/>
      <c r="D15" s="2"/>
      <c r="E15" s="2"/>
      <c r="F15" s="2"/>
      <c r="G15" s="3"/>
    </row>
    <row r="16" spans="1:7" x14ac:dyDescent="0.3">
      <c r="A16" s="4" t="s">
        <v>9</v>
      </c>
      <c r="B16" s="5" t="s">
        <v>3</v>
      </c>
      <c r="C16" s="5" t="s">
        <v>11</v>
      </c>
      <c r="D16" s="5" t="s">
        <v>12</v>
      </c>
      <c r="E16" s="5" t="s">
        <v>13</v>
      </c>
      <c r="F16" s="5"/>
      <c r="G16" s="6"/>
    </row>
    <row r="17" spans="1:7" x14ac:dyDescent="0.3">
      <c r="A17" s="4" t="s">
        <v>10</v>
      </c>
      <c r="B17" s="5">
        <v>-84000</v>
      </c>
      <c r="C17" s="5">
        <v>-31000</v>
      </c>
      <c r="D17" s="5">
        <v>40000</v>
      </c>
      <c r="E17" s="5">
        <v>96000</v>
      </c>
      <c r="F17" s="5"/>
      <c r="G17" s="6"/>
    </row>
    <row r="18" spans="1:7" x14ac:dyDescent="0.3">
      <c r="A18" s="4" t="s">
        <v>14</v>
      </c>
      <c r="B18" s="5">
        <v>-146000</v>
      </c>
      <c r="C18" s="5">
        <v>-28000</v>
      </c>
      <c r="D18" s="5">
        <v>47000</v>
      </c>
      <c r="E18" s="5">
        <v>119000</v>
      </c>
      <c r="F18" s="5"/>
      <c r="G18" s="6"/>
    </row>
    <row r="19" spans="1:7" x14ac:dyDescent="0.3">
      <c r="A19" s="4"/>
      <c r="B19" s="5"/>
      <c r="C19" s="5"/>
      <c r="D19" s="5"/>
      <c r="E19" s="5"/>
      <c r="F19" s="5"/>
      <c r="G19" s="6"/>
    </row>
    <row r="20" spans="1:7" x14ac:dyDescent="0.3">
      <c r="A20" s="4" t="s">
        <v>15</v>
      </c>
      <c r="B20" s="5"/>
      <c r="C20" s="5" t="s">
        <v>16</v>
      </c>
      <c r="D20" s="5"/>
      <c r="E20" s="5"/>
      <c r="F20" s="5"/>
      <c r="G20" s="6"/>
    </row>
    <row r="21" spans="1:7" x14ac:dyDescent="0.3">
      <c r="A21" s="4">
        <v>3</v>
      </c>
      <c r="B21" s="5"/>
      <c r="C21" s="8">
        <v>0.15</v>
      </c>
      <c r="D21" s="5"/>
      <c r="E21" s="5"/>
      <c r="F21" s="5"/>
      <c r="G21" s="6"/>
    </row>
    <row r="22" spans="1:7" x14ac:dyDescent="0.3">
      <c r="A22" s="4"/>
      <c r="B22" s="5"/>
      <c r="C22" s="5"/>
      <c r="D22" s="5"/>
      <c r="E22" s="5"/>
      <c r="F22" s="5"/>
      <c r="G22" s="6"/>
    </row>
    <row r="23" spans="1:7" ht="17.25" thickBot="1" x14ac:dyDescent="0.35">
      <c r="A23" s="4" t="s">
        <v>17</v>
      </c>
      <c r="B23" s="5">
        <v>0</v>
      </c>
      <c r="C23" s="5">
        <v>1</v>
      </c>
      <c r="D23" s="5">
        <v>2</v>
      </c>
      <c r="E23" s="5">
        <v>3</v>
      </c>
      <c r="F23" s="5" t="s">
        <v>7</v>
      </c>
      <c r="G23" s="6"/>
    </row>
    <row r="24" spans="1:7" ht="17.25" thickBot="1" x14ac:dyDescent="0.35">
      <c r="A24" s="4" t="s">
        <v>10</v>
      </c>
      <c r="B24" s="7">
        <f>B17</f>
        <v>-84000</v>
      </c>
      <c r="C24" s="7">
        <f>C17+E17</f>
        <v>65000</v>
      </c>
      <c r="D24" s="7">
        <f>C17+E17</f>
        <v>65000</v>
      </c>
      <c r="E24" s="7">
        <f>C17+D17+E17</f>
        <v>105000</v>
      </c>
      <c r="F24" s="24">
        <f>IRR(B24:E24)</f>
        <v>0.67849970282248928</v>
      </c>
      <c r="G24" s="6"/>
    </row>
    <row r="25" spans="1:7" ht="17.25" thickBot="1" x14ac:dyDescent="0.35">
      <c r="A25" s="4" t="s">
        <v>14</v>
      </c>
      <c r="B25" s="7">
        <f>B18</f>
        <v>-146000</v>
      </c>
      <c r="C25" s="7">
        <f>C18+E18</f>
        <v>91000</v>
      </c>
      <c r="D25" s="7">
        <f>C18+E18</f>
        <v>91000</v>
      </c>
      <c r="E25" s="7">
        <f>C18+D18+E18</f>
        <v>138000</v>
      </c>
      <c r="F25" s="20">
        <f>IRR(B25:E25)</f>
        <v>0.47783343918380772</v>
      </c>
      <c r="G25" s="6"/>
    </row>
    <row r="26" spans="1:7" ht="17.25" thickBot="1" x14ac:dyDescent="0.35">
      <c r="A26" s="15" t="s">
        <v>18</v>
      </c>
      <c r="B26" s="16"/>
      <c r="C26" s="5"/>
      <c r="D26" s="5"/>
      <c r="E26" s="5"/>
      <c r="F26" s="5"/>
      <c r="G26" s="6"/>
    </row>
    <row r="27" spans="1:7" x14ac:dyDescent="0.3">
      <c r="A27" s="4"/>
      <c r="B27" s="5"/>
      <c r="C27" s="5"/>
      <c r="D27" s="5"/>
      <c r="E27" s="5"/>
      <c r="F27" s="5"/>
      <c r="G27" s="6"/>
    </row>
    <row r="28" spans="1:7" x14ac:dyDescent="0.3">
      <c r="A28" s="4"/>
      <c r="B28" s="5" t="s">
        <v>19</v>
      </c>
      <c r="C28" s="5"/>
      <c r="D28" s="5"/>
      <c r="E28" s="5"/>
      <c r="F28" s="5"/>
      <c r="G28" s="6"/>
    </row>
    <row r="29" spans="1:7" x14ac:dyDescent="0.3">
      <c r="A29" s="4" t="s">
        <v>3</v>
      </c>
      <c r="B29" s="7">
        <f>B18-B17</f>
        <v>-62000</v>
      </c>
      <c r="C29" s="5"/>
      <c r="D29" s="5"/>
      <c r="E29" s="5"/>
      <c r="F29" s="5"/>
      <c r="G29" s="6"/>
    </row>
    <row r="30" spans="1:7" x14ac:dyDescent="0.3">
      <c r="A30" s="4" t="s">
        <v>20</v>
      </c>
      <c r="B30" s="7">
        <f>C18-C17</f>
        <v>3000</v>
      </c>
      <c r="C30" s="5"/>
      <c r="D30" s="5"/>
      <c r="E30" s="5"/>
      <c r="F30" s="5"/>
      <c r="G30" s="6"/>
    </row>
    <row r="31" spans="1:7" x14ac:dyDescent="0.3">
      <c r="A31" s="4" t="s">
        <v>21</v>
      </c>
      <c r="B31" s="7">
        <f>D18-D17</f>
        <v>7000</v>
      </c>
      <c r="C31" s="5"/>
      <c r="D31" s="5"/>
      <c r="E31" s="5"/>
      <c r="F31" s="5"/>
      <c r="G31" s="6"/>
    </row>
    <row r="32" spans="1:7" x14ac:dyDescent="0.3">
      <c r="A32" s="4" t="s">
        <v>22</v>
      </c>
      <c r="B32" s="7">
        <f>E18-E17</f>
        <v>23000</v>
      </c>
      <c r="C32" s="5"/>
      <c r="D32" s="5"/>
      <c r="E32" s="5"/>
      <c r="F32" s="5"/>
      <c r="G32" s="6"/>
    </row>
    <row r="33" spans="1:7" ht="17.25" thickBot="1" x14ac:dyDescent="0.35">
      <c r="A33" s="4" t="s">
        <v>15</v>
      </c>
      <c r="B33" s="7">
        <f>A21</f>
        <v>3</v>
      </c>
      <c r="C33" s="5"/>
      <c r="D33" s="5"/>
      <c r="E33" s="5"/>
      <c r="F33" s="5"/>
      <c r="G33" s="6"/>
    </row>
    <row r="34" spans="1:7" ht="17.25" thickBot="1" x14ac:dyDescent="0.35">
      <c r="A34" s="15" t="s">
        <v>7</v>
      </c>
      <c r="B34" s="21">
        <v>0.16827641607154956</v>
      </c>
      <c r="C34" s="22" t="s">
        <v>24</v>
      </c>
      <c r="D34" s="16"/>
      <c r="E34" s="5"/>
      <c r="F34" s="5"/>
      <c r="G34" s="6"/>
    </row>
    <row r="35" spans="1:7" x14ac:dyDescent="0.3">
      <c r="A35" s="4"/>
      <c r="B35" s="5" t="s">
        <v>8</v>
      </c>
      <c r="C35" s="5"/>
      <c r="D35" s="5"/>
      <c r="E35" s="5"/>
      <c r="F35" s="5"/>
      <c r="G35" s="6"/>
    </row>
    <row r="36" spans="1:7" x14ac:dyDescent="0.3">
      <c r="A36" s="4" t="s">
        <v>3</v>
      </c>
      <c r="B36" s="7">
        <f>B29</f>
        <v>-62000</v>
      </c>
      <c r="C36" s="5"/>
      <c r="D36" s="5"/>
      <c r="E36" s="5"/>
      <c r="F36" s="5"/>
      <c r="G36" s="6"/>
    </row>
    <row r="37" spans="1:7" x14ac:dyDescent="0.3">
      <c r="A37" s="4" t="s">
        <v>20</v>
      </c>
      <c r="B37" s="7">
        <f>-PV(B34,B33,B30)</f>
        <v>6647.3115555364602</v>
      </c>
      <c r="C37" s="5"/>
      <c r="D37" s="5"/>
      <c r="E37" s="5"/>
      <c r="F37" s="5"/>
      <c r="G37" s="6"/>
    </row>
    <row r="38" spans="1:7" x14ac:dyDescent="0.3">
      <c r="A38" s="4" t="s">
        <v>21</v>
      </c>
      <c r="B38" s="7">
        <f>-PV(B34,B33,,B31)</f>
        <v>4389.9665481544307</v>
      </c>
      <c r="C38" s="5"/>
      <c r="D38" s="5"/>
      <c r="E38" s="5"/>
      <c r="F38" s="5"/>
      <c r="G38" s="6"/>
    </row>
    <row r="39" spans="1:7" x14ac:dyDescent="0.3">
      <c r="A39" s="4" t="s">
        <v>22</v>
      </c>
      <c r="B39" s="7">
        <f>-PV(B34,B33,B32)</f>
        <v>50962.721925779522</v>
      </c>
      <c r="C39" s="5"/>
      <c r="D39" s="5"/>
      <c r="E39" s="5"/>
      <c r="F39" s="5"/>
      <c r="G39" s="6"/>
    </row>
    <row r="40" spans="1:7" x14ac:dyDescent="0.3">
      <c r="A40" s="4" t="s">
        <v>23</v>
      </c>
      <c r="B40" s="10">
        <f>SUM(B36:B39)</f>
        <v>2.9470415029209107E-5</v>
      </c>
      <c r="C40" s="5"/>
      <c r="D40" s="5"/>
      <c r="E40" s="5"/>
      <c r="F40" s="5"/>
      <c r="G40" s="6"/>
    </row>
    <row r="41" spans="1:7" ht="17.25" thickBot="1" x14ac:dyDescent="0.35">
      <c r="A41" s="4"/>
      <c r="B41" s="5"/>
      <c r="C41" s="5"/>
      <c r="D41" s="5"/>
      <c r="E41" s="5"/>
      <c r="F41" s="5"/>
      <c r="G41" s="6"/>
    </row>
    <row r="42" spans="1:7" ht="17.25" thickBot="1" x14ac:dyDescent="0.35">
      <c r="A42" s="15" t="s">
        <v>25</v>
      </c>
      <c r="B42" s="22"/>
      <c r="C42" s="22"/>
      <c r="D42" s="22"/>
      <c r="E42" s="16"/>
      <c r="F42" s="13"/>
      <c r="G42" s="14"/>
    </row>
    <row r="43" spans="1:7" ht="17.25" thickBot="1" x14ac:dyDescent="0.35"/>
    <row r="44" spans="1:7" x14ac:dyDescent="0.3">
      <c r="A44" s="25">
        <v>8.34</v>
      </c>
      <c r="B44" s="2"/>
      <c r="C44" s="2"/>
      <c r="D44" s="48" t="s">
        <v>41</v>
      </c>
      <c r="E44" s="48"/>
      <c r="F44" s="49"/>
    </row>
    <row r="45" spans="1:7" x14ac:dyDescent="0.3">
      <c r="A45" s="4" t="s">
        <v>26</v>
      </c>
      <c r="B45" s="5" t="s">
        <v>27</v>
      </c>
      <c r="C45" s="5" t="s">
        <v>28</v>
      </c>
      <c r="D45" s="5" t="s">
        <v>1</v>
      </c>
      <c r="E45" s="5" t="s">
        <v>2</v>
      </c>
      <c r="F45" s="6" t="s">
        <v>30</v>
      </c>
    </row>
    <row r="46" spans="1:7" x14ac:dyDescent="0.3">
      <c r="A46" s="4" t="s">
        <v>1</v>
      </c>
      <c r="B46" s="5">
        <v>-60000</v>
      </c>
      <c r="C46" s="20">
        <v>0.11700000000000001</v>
      </c>
      <c r="D46" s="26"/>
      <c r="E46" s="26"/>
      <c r="F46" s="27"/>
    </row>
    <row r="47" spans="1:7" x14ac:dyDescent="0.3">
      <c r="A47" s="4" t="s">
        <v>2</v>
      </c>
      <c r="B47" s="5">
        <v>-90000</v>
      </c>
      <c r="C47" s="20">
        <v>0.222</v>
      </c>
      <c r="D47" s="26">
        <v>0.433</v>
      </c>
      <c r="E47" s="26"/>
      <c r="F47" s="27"/>
    </row>
    <row r="48" spans="1:7" x14ac:dyDescent="0.3">
      <c r="A48" s="4" t="s">
        <v>30</v>
      </c>
      <c r="B48" s="5">
        <v>-140000</v>
      </c>
      <c r="C48" s="20">
        <v>0.17899999999999999</v>
      </c>
      <c r="D48" s="26">
        <v>0.22500000000000001</v>
      </c>
      <c r="E48" s="26">
        <v>0.1</v>
      </c>
      <c r="F48" s="27"/>
    </row>
    <row r="49" spans="1:15" x14ac:dyDescent="0.3">
      <c r="A49" s="4" t="s">
        <v>31</v>
      </c>
      <c r="B49" s="5">
        <v>-190000</v>
      </c>
      <c r="C49" s="20">
        <v>0.158</v>
      </c>
      <c r="D49" s="26">
        <v>0.17799999999999999</v>
      </c>
      <c r="E49" s="26">
        <v>0.1</v>
      </c>
      <c r="F49" s="27">
        <v>0.1</v>
      </c>
    </row>
    <row r="50" spans="1:15" ht="17.25" thickBot="1" x14ac:dyDescent="0.35">
      <c r="A50" s="4"/>
      <c r="B50" s="5"/>
      <c r="C50" s="5"/>
      <c r="D50" s="5"/>
      <c r="E50" s="5"/>
      <c r="F50" s="6"/>
    </row>
    <row r="51" spans="1:15" ht="17.25" thickBot="1" x14ac:dyDescent="0.35">
      <c r="A51" s="30"/>
      <c r="B51" s="22" t="s">
        <v>16</v>
      </c>
      <c r="C51" s="30" t="s">
        <v>36</v>
      </c>
      <c r="D51" s="16" t="s">
        <v>35</v>
      </c>
      <c r="E51" s="5"/>
      <c r="F51" s="6"/>
    </row>
    <row r="52" spans="1:15" ht="17.25" thickBot="1" x14ac:dyDescent="0.35">
      <c r="A52" s="31" t="s">
        <v>32</v>
      </c>
      <c r="B52" s="29">
        <v>0.17</v>
      </c>
      <c r="C52" s="31" t="s">
        <v>37</v>
      </c>
      <c r="D52" s="3" t="s">
        <v>39</v>
      </c>
      <c r="E52" s="5"/>
      <c r="F52" s="6"/>
    </row>
    <row r="53" spans="1:15" ht="17.25" thickBot="1" x14ac:dyDescent="0.35">
      <c r="A53" s="30" t="s">
        <v>33</v>
      </c>
      <c r="B53" s="21">
        <v>0.14499999999999999</v>
      </c>
      <c r="C53" s="30" t="s">
        <v>38</v>
      </c>
      <c r="D53" s="16" t="s">
        <v>2</v>
      </c>
      <c r="E53" s="5" t="s">
        <v>67</v>
      </c>
      <c r="F53" s="6"/>
    </row>
    <row r="54" spans="1:15" ht="17.25" thickBot="1" x14ac:dyDescent="0.35">
      <c r="A54" s="32" t="s">
        <v>34</v>
      </c>
      <c r="B54" s="28">
        <v>0.1</v>
      </c>
      <c r="C54" s="32" t="s">
        <v>38</v>
      </c>
      <c r="D54" s="14" t="s">
        <v>31</v>
      </c>
      <c r="E54" s="13" t="s">
        <v>68</v>
      </c>
      <c r="F54" s="14"/>
    </row>
    <row r="55" spans="1:15" ht="17.25" thickBot="1" x14ac:dyDescent="0.35"/>
    <row r="56" spans="1:15" ht="17.25" thickBot="1" x14ac:dyDescent="0.35">
      <c r="A56" s="25">
        <v>8.39</v>
      </c>
      <c r="B56" s="2"/>
      <c r="C56" s="2"/>
      <c r="D56" s="50" t="s">
        <v>41</v>
      </c>
      <c r="E56" s="48"/>
      <c r="F56" s="48"/>
      <c r="G56" s="49"/>
      <c r="H56" s="2"/>
      <c r="I56" s="30" t="s">
        <v>32</v>
      </c>
      <c r="J56" s="22" t="s">
        <v>48</v>
      </c>
      <c r="K56" s="30" t="s">
        <v>49</v>
      </c>
      <c r="L56" s="22" t="s">
        <v>50</v>
      </c>
      <c r="M56" s="30" t="s">
        <v>51</v>
      </c>
      <c r="N56" s="22" t="s">
        <v>52</v>
      </c>
      <c r="O56" s="30" t="s">
        <v>54</v>
      </c>
    </row>
    <row r="57" spans="1:15" ht="17.25" thickBot="1" x14ac:dyDescent="0.35">
      <c r="A57" s="15" t="s">
        <v>26</v>
      </c>
      <c r="B57" s="30" t="s">
        <v>27</v>
      </c>
      <c r="C57" s="16" t="s">
        <v>29</v>
      </c>
      <c r="D57" s="30" t="s">
        <v>42</v>
      </c>
      <c r="E57" s="22" t="s">
        <v>43</v>
      </c>
      <c r="F57" s="30" t="s">
        <v>44</v>
      </c>
      <c r="G57" s="16" t="s">
        <v>45</v>
      </c>
      <c r="H57" s="5"/>
      <c r="I57" s="30" t="s">
        <v>40</v>
      </c>
      <c r="J57" s="39">
        <v>0.64999995181692494</v>
      </c>
      <c r="K57" s="23">
        <v>0.28333333063809968</v>
      </c>
      <c r="L57" s="39">
        <v>0.20000000082926075</v>
      </c>
      <c r="M57" s="23">
        <v>9.9999999998250363E-2</v>
      </c>
      <c r="N57" s="39">
        <v>0.11000000000280501</v>
      </c>
      <c r="O57" s="23">
        <v>0.11666666667256181</v>
      </c>
    </row>
    <row r="58" spans="1:15" x14ac:dyDescent="0.3">
      <c r="A58" s="4" t="s">
        <v>42</v>
      </c>
      <c r="B58" s="40">
        <v>-20000</v>
      </c>
      <c r="C58" s="42">
        <v>0.2</v>
      </c>
      <c r="D58" s="35"/>
      <c r="E58" s="26">
        <f>J57</f>
        <v>0.64999995181692494</v>
      </c>
      <c r="F58" s="35">
        <f>K57</f>
        <v>0.28333333063809968</v>
      </c>
      <c r="G58" s="27">
        <f>L57</f>
        <v>0.20000000082926075</v>
      </c>
      <c r="H58" s="5"/>
      <c r="I58" s="34" t="s">
        <v>57</v>
      </c>
      <c r="J58" s="7">
        <f>B59-B58</f>
        <v>-10000</v>
      </c>
      <c r="K58" s="40">
        <f>B60-B58</f>
        <v>-30000</v>
      </c>
      <c r="L58" s="7">
        <f>B61-B58</f>
        <v>-60000</v>
      </c>
      <c r="M58" s="40">
        <f>B60-B59</f>
        <v>-20000</v>
      </c>
      <c r="N58" s="7">
        <f>B61-B59</f>
        <v>-50000</v>
      </c>
      <c r="O58" s="40">
        <f>B61-B60</f>
        <v>-30000</v>
      </c>
    </row>
    <row r="59" spans="1:15" x14ac:dyDescent="0.3">
      <c r="A59" s="4" t="s">
        <v>43</v>
      </c>
      <c r="B59" s="40">
        <v>-30000</v>
      </c>
      <c r="C59" s="42">
        <v>0.35</v>
      </c>
      <c r="D59" s="35">
        <f>J57</f>
        <v>0.64999995181692494</v>
      </c>
      <c r="E59" s="26"/>
      <c r="F59" s="35">
        <f>M57</f>
        <v>9.9999999998250363E-2</v>
      </c>
      <c r="G59" s="27">
        <f>N57</f>
        <v>0.11000000000280501</v>
      </c>
      <c r="H59" s="5"/>
      <c r="I59" s="34" t="s">
        <v>53</v>
      </c>
      <c r="J59" s="7">
        <f>C64-B64</f>
        <v>6500</v>
      </c>
      <c r="K59" s="40">
        <f>D64-B64</f>
        <v>8500</v>
      </c>
      <c r="L59" s="7">
        <f>E64-B64</f>
        <v>12000</v>
      </c>
      <c r="M59" s="40">
        <f>D64-C64</f>
        <v>2000</v>
      </c>
      <c r="N59" s="7">
        <f>E64-C64</f>
        <v>5500</v>
      </c>
      <c r="O59" s="40">
        <f>E64-D64</f>
        <v>3500</v>
      </c>
    </row>
    <row r="60" spans="1:15" x14ac:dyDescent="0.3">
      <c r="A60" s="4" t="s">
        <v>44</v>
      </c>
      <c r="B60" s="40">
        <v>-50000</v>
      </c>
      <c r="C60" s="42">
        <v>0.25</v>
      </c>
      <c r="D60" s="35">
        <f>K57</f>
        <v>0.28333333063809968</v>
      </c>
      <c r="E60" s="26">
        <f>M57</f>
        <v>9.9999999998250363E-2</v>
      </c>
      <c r="F60" s="35"/>
      <c r="G60" s="27">
        <f>O57</f>
        <v>0.11666666667256181</v>
      </c>
      <c r="H60" s="5"/>
      <c r="I60" s="34" t="s">
        <v>55</v>
      </c>
      <c r="J60" s="7">
        <f>J59/J57</f>
        <v>10000.000741278132</v>
      </c>
      <c r="K60" s="40">
        <f t="shared" ref="K60:N60" si="0">K59/K57</f>
        <v>30000.000285377682</v>
      </c>
      <c r="L60" s="7">
        <f t="shared" si="0"/>
        <v>59999.999751221774</v>
      </c>
      <c r="M60" s="40">
        <f t="shared" si="0"/>
        <v>20000.000000349926</v>
      </c>
      <c r="N60" s="7">
        <f t="shared" si="0"/>
        <v>49999.999998724998</v>
      </c>
      <c r="O60" s="40">
        <f>O59/O57</f>
        <v>29999.999998484105</v>
      </c>
    </row>
    <row r="61" spans="1:15" ht="17.25" thickBot="1" x14ac:dyDescent="0.35">
      <c r="A61" s="18" t="s">
        <v>45</v>
      </c>
      <c r="B61" s="44">
        <v>-80000</v>
      </c>
      <c r="C61" s="43">
        <v>0.2</v>
      </c>
      <c r="D61" s="36">
        <f>L57</f>
        <v>0.20000000082926075</v>
      </c>
      <c r="E61" s="37">
        <f>N57</f>
        <v>0.11000000000280501</v>
      </c>
      <c r="F61" s="36">
        <f>O57</f>
        <v>0.11666666667256181</v>
      </c>
      <c r="G61" s="38"/>
      <c r="H61" s="5"/>
      <c r="I61" s="32" t="s">
        <v>56</v>
      </c>
      <c r="J61" s="19">
        <f>J58+J60</f>
        <v>7.4127813240920659E-4</v>
      </c>
      <c r="K61" s="41">
        <f t="shared" ref="K61:O61" si="1">K58+K60</f>
        <v>2.8537768230307847E-4</v>
      </c>
      <c r="L61" s="19">
        <f t="shared" si="1"/>
        <v>-2.4877822579583153E-4</v>
      </c>
      <c r="M61" s="41">
        <f t="shared" si="1"/>
        <v>3.4992626751773059E-7</v>
      </c>
      <c r="N61" s="19">
        <f t="shared" si="1"/>
        <v>-1.2750024325214326E-6</v>
      </c>
      <c r="O61" s="41">
        <f t="shared" si="1"/>
        <v>-1.5158948372118175E-6</v>
      </c>
    </row>
    <row r="62" spans="1:15" ht="17.25" thickBot="1" x14ac:dyDescent="0.35">
      <c r="A62" s="4" t="s">
        <v>61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6"/>
    </row>
    <row r="63" spans="1:15" ht="17.25" thickBot="1" x14ac:dyDescent="0.35">
      <c r="A63" s="30" t="s">
        <v>33</v>
      </c>
      <c r="B63" s="22" t="s">
        <v>42</v>
      </c>
      <c r="C63" s="30" t="s">
        <v>43</v>
      </c>
      <c r="D63" s="22" t="s">
        <v>44</v>
      </c>
      <c r="E63" s="30" t="s">
        <v>45</v>
      </c>
      <c r="F63" s="5"/>
      <c r="G63" s="5"/>
      <c r="H63" s="5"/>
      <c r="I63" s="5"/>
      <c r="J63" s="5"/>
      <c r="K63" s="5"/>
      <c r="L63" s="5"/>
      <c r="M63" s="5"/>
      <c r="N63" s="5"/>
      <c r="O63" s="6"/>
    </row>
    <row r="64" spans="1:15" ht="17.25" thickBot="1" x14ac:dyDescent="0.35">
      <c r="A64" s="32" t="s">
        <v>53</v>
      </c>
      <c r="B64" s="19">
        <f>-B58*C58</f>
        <v>4000</v>
      </c>
      <c r="C64" s="41">
        <f>-B59*C59</f>
        <v>10500</v>
      </c>
      <c r="D64" s="19">
        <f>-B60*C60</f>
        <v>12500</v>
      </c>
      <c r="E64" s="41">
        <f>-B61*C61</f>
        <v>16000</v>
      </c>
      <c r="F64" s="5"/>
      <c r="G64" s="5"/>
      <c r="H64" s="5"/>
      <c r="I64" s="5"/>
      <c r="J64" s="5"/>
      <c r="K64" s="5"/>
      <c r="L64" s="5"/>
      <c r="M64" s="5"/>
      <c r="N64" s="5"/>
      <c r="O64" s="6"/>
    </row>
    <row r="65" spans="1:15" ht="17.25" thickBot="1" x14ac:dyDescent="0.3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6"/>
    </row>
    <row r="66" spans="1:15" ht="17.25" thickBot="1" x14ac:dyDescent="0.35">
      <c r="A66" s="30"/>
      <c r="B66" s="16" t="s">
        <v>16</v>
      </c>
      <c r="C66" s="30" t="s">
        <v>35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6"/>
    </row>
    <row r="67" spans="1:15" x14ac:dyDescent="0.3">
      <c r="A67" s="34" t="s">
        <v>34</v>
      </c>
      <c r="B67" s="42">
        <v>0.16</v>
      </c>
      <c r="C67" s="34" t="s">
        <v>43</v>
      </c>
      <c r="D67" s="5" t="s">
        <v>69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6"/>
    </row>
    <row r="68" spans="1:15" x14ac:dyDescent="0.3">
      <c r="A68" s="34" t="s">
        <v>46</v>
      </c>
      <c r="B68" s="42">
        <v>0.11</v>
      </c>
      <c r="C68" s="34" t="s">
        <v>45</v>
      </c>
      <c r="D68" s="5" t="s">
        <v>69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6"/>
    </row>
    <row r="69" spans="1:15" ht="17.25" thickBot="1" x14ac:dyDescent="0.35">
      <c r="A69" s="32" t="s">
        <v>47</v>
      </c>
      <c r="B69" s="43">
        <v>0.19</v>
      </c>
      <c r="C69" s="32" t="s">
        <v>51</v>
      </c>
      <c r="D69" s="13" t="s">
        <v>69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4"/>
    </row>
    <row r="70" spans="1:15" ht="17.25" thickBot="1" x14ac:dyDescent="0.35"/>
    <row r="71" spans="1:15" ht="17.25" thickBot="1" x14ac:dyDescent="0.35">
      <c r="A71" s="25">
        <v>8.57</v>
      </c>
      <c r="B71" s="2"/>
      <c r="C71" s="2"/>
      <c r="D71" s="2"/>
      <c r="E71" s="2"/>
      <c r="F71" s="2"/>
      <c r="G71" s="2"/>
      <c r="H71" s="2"/>
      <c r="I71" s="3"/>
    </row>
    <row r="72" spans="1:15" ht="17.25" thickBot="1" x14ac:dyDescent="0.35">
      <c r="A72" s="1" t="s">
        <v>38</v>
      </c>
      <c r="B72" s="2"/>
      <c r="C72" s="3"/>
      <c r="D72" s="5"/>
      <c r="E72" s="51"/>
      <c r="F72" s="2" t="s">
        <v>32</v>
      </c>
      <c r="G72" s="31" t="s">
        <v>33</v>
      </c>
      <c r="H72" s="2" t="s">
        <v>34</v>
      </c>
      <c r="I72" s="31" t="s">
        <v>46</v>
      </c>
    </row>
    <row r="73" spans="1:15" ht="17.25" thickBot="1" x14ac:dyDescent="0.35">
      <c r="A73" s="4" t="s">
        <v>61</v>
      </c>
      <c r="B73" s="5"/>
      <c r="C73" s="6"/>
      <c r="D73" s="5"/>
      <c r="E73" s="52"/>
      <c r="F73" s="22" t="s">
        <v>62</v>
      </c>
      <c r="G73" s="30" t="s">
        <v>63</v>
      </c>
      <c r="H73" s="22" t="s">
        <v>64</v>
      </c>
      <c r="I73" s="30" t="s">
        <v>65</v>
      </c>
    </row>
    <row r="74" spans="1:15" ht="17.25" thickBot="1" x14ac:dyDescent="0.35">
      <c r="A74" s="18" t="s">
        <v>16</v>
      </c>
      <c r="B74" s="33">
        <v>0.15</v>
      </c>
      <c r="C74" s="14"/>
      <c r="D74" s="5"/>
      <c r="E74" s="34" t="s">
        <v>58</v>
      </c>
      <c r="F74" s="5">
        <f>B78-B77</f>
        <v>-2000</v>
      </c>
      <c r="G74" s="34">
        <f>B79-B78</f>
        <v>-1000</v>
      </c>
      <c r="H74" s="5">
        <f>B80-B78</f>
        <v>-3000</v>
      </c>
      <c r="I74" s="34">
        <f>B81-B78</f>
        <v>-4000</v>
      </c>
    </row>
    <row r="75" spans="1:15" ht="17.25" thickBot="1" x14ac:dyDescent="0.35">
      <c r="A75" s="4"/>
      <c r="B75" s="5"/>
      <c r="C75" s="5"/>
      <c r="D75" s="5"/>
      <c r="E75" s="34" t="s">
        <v>40</v>
      </c>
      <c r="F75" s="20">
        <v>0.1999999903892459</v>
      </c>
      <c r="G75" s="46">
        <v>9.999999997875024E-2</v>
      </c>
      <c r="H75" s="20">
        <v>9.9999999978750254E-2</v>
      </c>
      <c r="I75" s="46">
        <v>0.17499999936478389</v>
      </c>
    </row>
    <row r="76" spans="1:15" ht="17.25" thickBot="1" x14ac:dyDescent="0.35">
      <c r="A76" s="15"/>
      <c r="B76" s="30" t="s">
        <v>58</v>
      </c>
      <c r="C76" s="16" t="s">
        <v>59</v>
      </c>
      <c r="D76" s="5"/>
      <c r="E76" s="34" t="s">
        <v>60</v>
      </c>
      <c r="F76" s="5">
        <f>C78-C77</f>
        <v>400</v>
      </c>
      <c r="G76" s="34">
        <f>C79-C78</f>
        <v>100</v>
      </c>
      <c r="H76" s="5">
        <f>C80-C78</f>
        <v>300</v>
      </c>
      <c r="I76" s="34">
        <f>C81-C78</f>
        <v>700</v>
      </c>
    </row>
    <row r="77" spans="1:15" ht="17.25" thickBot="1" x14ac:dyDescent="0.35">
      <c r="A77" s="4" t="s">
        <v>30</v>
      </c>
      <c r="B77" s="34">
        <v>-9000</v>
      </c>
      <c r="C77" s="6">
        <v>-1400</v>
      </c>
      <c r="D77" s="5"/>
      <c r="E77" s="34" t="s">
        <v>56</v>
      </c>
      <c r="F77" s="45">
        <f>F74+F76/F75</f>
        <v>9.6107545687118545E-5</v>
      </c>
      <c r="G77" s="47">
        <f>G74+G76/G75</f>
        <v>2.1249763904052088E-7</v>
      </c>
      <c r="H77" s="45">
        <f>H74+H76/H75</f>
        <v>6.3749257606104948E-7</v>
      </c>
      <c r="I77" s="47">
        <f>I74+I76/I75</f>
        <v>1.4519225715048378E-5</v>
      </c>
    </row>
    <row r="78" spans="1:15" ht="17.25" thickBot="1" x14ac:dyDescent="0.35">
      <c r="A78" s="4" t="s">
        <v>1</v>
      </c>
      <c r="B78" s="34">
        <v>-11000</v>
      </c>
      <c r="C78" s="6">
        <v>-1000</v>
      </c>
      <c r="D78" s="5"/>
      <c r="E78" s="30" t="s">
        <v>35</v>
      </c>
      <c r="F78" s="22" t="s">
        <v>1</v>
      </c>
      <c r="G78" s="30" t="s">
        <v>1</v>
      </c>
      <c r="H78" s="22" t="s">
        <v>1</v>
      </c>
      <c r="I78" s="30" t="s">
        <v>42</v>
      </c>
    </row>
    <row r="79" spans="1:15" ht="17.25" thickBot="1" x14ac:dyDescent="0.35">
      <c r="A79" s="4" t="s">
        <v>2</v>
      </c>
      <c r="B79" s="34">
        <v>-12000</v>
      </c>
      <c r="C79" s="6">
        <v>-900</v>
      </c>
      <c r="D79" s="5"/>
      <c r="E79" s="5"/>
      <c r="F79" s="5"/>
      <c r="G79" s="5"/>
      <c r="H79" s="5"/>
      <c r="I79" s="6"/>
    </row>
    <row r="80" spans="1:15" ht="17.25" thickBot="1" x14ac:dyDescent="0.35">
      <c r="A80" s="4" t="s">
        <v>31</v>
      </c>
      <c r="B80" s="34">
        <v>-14000</v>
      </c>
      <c r="C80" s="6">
        <v>-700</v>
      </c>
      <c r="D80" s="5"/>
      <c r="E80" s="30" t="s">
        <v>66</v>
      </c>
      <c r="F80" s="5"/>
      <c r="G80" s="5"/>
      <c r="H80" s="5"/>
      <c r="I80" s="6"/>
    </row>
    <row r="81" spans="1:9" ht="17.25" thickBot="1" x14ac:dyDescent="0.35">
      <c r="A81" s="18" t="s">
        <v>42</v>
      </c>
      <c r="B81" s="32">
        <v>-15000</v>
      </c>
      <c r="C81" s="14">
        <v>-300</v>
      </c>
      <c r="D81" s="13"/>
      <c r="E81" s="13"/>
      <c r="F81" s="13"/>
      <c r="G81" s="13"/>
      <c r="H81" s="13"/>
      <c r="I81" s="14"/>
    </row>
  </sheetData>
  <sortState xmlns:xlrd2="http://schemas.microsoft.com/office/spreadsheetml/2017/richdata2" ref="A77:C81">
    <sortCondition descending="1" ref="B77:B81"/>
  </sortState>
  <mergeCells count="3">
    <mergeCell ref="D44:F44"/>
    <mergeCell ref="D56:G56"/>
    <mergeCell ref="E72:E7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ITISYIJY</dc:creator>
  <cp:lastModifiedBy>ITISYIJY</cp:lastModifiedBy>
  <dcterms:created xsi:type="dcterms:W3CDTF">2022-04-25T11:16:21Z</dcterms:created>
  <dcterms:modified xsi:type="dcterms:W3CDTF">2022-05-27T08:19:52Z</dcterms:modified>
</cp:coreProperties>
</file>