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\IT Investment\Text material\New contents\"/>
    </mc:Choice>
  </mc:AlternateContent>
  <bookViews>
    <workbookView xWindow="0" yWindow="0" windowWidth="28800" windowHeight="12255"/>
  </bookViews>
  <sheets>
    <sheet name="BC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D24" i="2"/>
  <c r="G24" i="2" s="1"/>
  <c r="G23" i="2"/>
  <c r="D23" i="2"/>
  <c r="I23" i="2" s="1"/>
  <c r="G22" i="2"/>
  <c r="D22" i="2"/>
  <c r="I22" i="2" s="1"/>
  <c r="D21" i="2"/>
  <c r="I21" i="2" s="1"/>
  <c r="F11" i="2"/>
  <c r="F10" i="2"/>
  <c r="E10" i="2"/>
  <c r="E11" i="2" s="1"/>
  <c r="D10" i="2"/>
  <c r="D11" i="2" s="1"/>
  <c r="F9" i="2"/>
  <c r="E9" i="2"/>
  <c r="D9" i="2"/>
  <c r="C9" i="2"/>
  <c r="C11" i="2" s="1"/>
  <c r="D3" i="2"/>
  <c r="D4" i="2" s="1"/>
  <c r="D2" i="2"/>
  <c r="E2" i="2" s="1"/>
  <c r="C2" i="2"/>
  <c r="C4" i="2" s="1"/>
  <c r="C7" i="2" l="1"/>
  <c r="C6" i="2"/>
  <c r="C5" i="2"/>
  <c r="C14" i="2"/>
  <c r="C13" i="2"/>
  <c r="C12" i="2"/>
  <c r="F2" i="2"/>
  <c r="F4" i="2" s="1"/>
  <c r="E6" i="2"/>
  <c r="E4" i="2"/>
  <c r="E13" i="2"/>
  <c r="G21" i="2"/>
</calcChain>
</file>

<file path=xl/sharedStrings.xml><?xml version="1.0" encoding="utf-8"?>
<sst xmlns="http://schemas.openxmlformats.org/spreadsheetml/2006/main" count="42" uniqueCount="35">
  <si>
    <t>Alternatives</t>
    <phoneticPr fontId="2" type="noConversion"/>
  </si>
  <si>
    <t>item</t>
    <phoneticPr fontId="2" type="noConversion"/>
  </si>
  <si>
    <t>a</t>
    <phoneticPr fontId="2" type="noConversion"/>
  </si>
  <si>
    <t>cost</t>
    <phoneticPr fontId="2" type="noConversion"/>
  </si>
  <si>
    <t>discount rate</t>
    <phoneticPr fontId="2" type="noConversion"/>
  </si>
  <si>
    <t>benefit</t>
    <phoneticPr fontId="2" type="noConversion"/>
  </si>
  <si>
    <t>cashflow</t>
    <phoneticPr fontId="2" type="noConversion"/>
  </si>
  <si>
    <t>npv</t>
    <phoneticPr fontId="2" type="noConversion"/>
  </si>
  <si>
    <t>B/C ratio</t>
    <phoneticPr fontId="2" type="noConversion"/>
  </si>
  <si>
    <t>or</t>
    <phoneticPr fontId="2" type="noConversion"/>
  </si>
  <si>
    <t>IRR</t>
    <phoneticPr fontId="2" type="noConversion"/>
  </si>
  <si>
    <t>b</t>
    <phoneticPr fontId="2" type="noConversion"/>
  </si>
  <si>
    <t>cost</t>
    <phoneticPr fontId="2" type="noConversion"/>
  </si>
  <si>
    <t>benefit</t>
    <phoneticPr fontId="2" type="noConversion"/>
  </si>
  <si>
    <t>npv</t>
    <phoneticPr fontId="2" type="noConversion"/>
  </si>
  <si>
    <t>or</t>
    <phoneticPr fontId="2" type="noConversion"/>
  </si>
  <si>
    <t>IRR</t>
    <phoneticPr fontId="2" type="noConversion"/>
  </si>
  <si>
    <t>meaningless!</t>
    <phoneticPr fontId="2" type="noConversion"/>
  </si>
  <si>
    <t>B</t>
    <phoneticPr fontId="2" type="noConversion"/>
  </si>
  <si>
    <t>OR</t>
    <phoneticPr fontId="2" type="noConversion"/>
  </si>
  <si>
    <t>B - M</t>
    <phoneticPr fontId="2" type="noConversion"/>
  </si>
  <si>
    <t>?</t>
    <phoneticPr fontId="2" type="noConversion"/>
  </si>
  <si>
    <t>I + M</t>
    <phoneticPr fontId="2" type="noConversion"/>
  </si>
  <si>
    <t xml:space="preserve">I </t>
    <phoneticPr fontId="2" type="noConversion"/>
  </si>
  <si>
    <t>Annual value</t>
    <phoneticPr fontId="2" type="noConversion"/>
  </si>
  <si>
    <t>B - M</t>
    <phoneticPr fontId="2" type="noConversion"/>
  </si>
  <si>
    <t>I</t>
    <phoneticPr fontId="2" type="noConversion"/>
  </si>
  <si>
    <t>M</t>
    <phoneticPr fontId="2" type="noConversion"/>
  </si>
  <si>
    <t>PV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</si>
  <si>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</si>
  <si>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</si>
  <si>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</si>
  <si>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</si>
  <si>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1billion</t>
    <phoneticPr fontId="2" type="noConversion"/>
  </si>
  <si>
    <t>20years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</si>
</sst>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41" fontId="0" fillId="2" borderId="2" xfId="1" applyFont="1" applyFill="1" applyBorder="1">
      <alignment vertical="center"/>
    </xf>
    <xf numFmtId="9" fontId="0" fillId="2" borderId="2" xfId="0" applyNumberFormat="1" applyFill="1" applyBorder="1">
      <alignment vertical="center"/>
    </xf>
    <xf numFmtId="43" fontId="0" fillId="0" borderId="2" xfId="0" applyNumberFormat="1" applyBorder="1">
      <alignment vertical="center"/>
    </xf>
    <xf numFmtId="43" fontId="0" fillId="2" borderId="2" xfId="0" applyNumberForma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N13" sqref="N13"/>
    </sheetView>
  </sheetViews>
  <sheetFormatPr defaultRowHeight="16.5" x14ac:dyDescent="0.3"/>
  <cols>
    <col min="1" max="1" width="11.625" bestFit="1" customWidth="1"/>
    <col min="3" max="3" width="9.625" customWidth="1"/>
    <col min="8" max="8" width="1.375" customWidth="1"/>
    <col min="9" max="9" width="13" bestFit="1" customWidth="1"/>
  </cols>
  <sheetData>
    <row r="1" spans="1:10" x14ac:dyDescent="0.3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</row>
    <row r="2" spans="1:10" x14ac:dyDescent="0.3">
      <c r="A2" s="1" t="s">
        <v>2</v>
      </c>
      <c r="B2" t="s">
        <v>3</v>
      </c>
      <c r="C2">
        <f>10000+13000+2000</f>
        <v>25000</v>
      </c>
      <c r="D2">
        <f>1000+3000+1000</f>
        <v>5000</v>
      </c>
      <c r="E2">
        <f>D2</f>
        <v>5000</v>
      </c>
      <c r="F2">
        <f>E2</f>
        <v>5000</v>
      </c>
      <c r="I2" t="s">
        <v>4</v>
      </c>
      <c r="J2" s="2">
        <v>0.08</v>
      </c>
    </row>
    <row r="3" spans="1:10" x14ac:dyDescent="0.3">
      <c r="A3" s="1"/>
      <c r="B3" t="s">
        <v>5</v>
      </c>
      <c r="D3">
        <f>25000</f>
        <v>25000</v>
      </c>
      <c r="E3">
        <v>11000</v>
      </c>
      <c r="F3">
        <v>11000</v>
      </c>
    </row>
    <row r="4" spans="1:10" x14ac:dyDescent="0.3">
      <c r="A4" s="1"/>
      <c r="B4" t="s">
        <v>6</v>
      </c>
      <c r="C4">
        <f>C3-C2</f>
        <v>-25000</v>
      </c>
      <c r="D4">
        <f t="shared" ref="D4:F4" si="0">D3-D2</f>
        <v>20000</v>
      </c>
      <c r="E4">
        <f t="shared" si="0"/>
        <v>6000</v>
      </c>
      <c r="F4">
        <f t="shared" si="0"/>
        <v>6000</v>
      </c>
    </row>
    <row r="5" spans="1:10" x14ac:dyDescent="0.3">
      <c r="A5" s="1"/>
      <c r="B5" t="s">
        <v>7</v>
      </c>
      <c r="C5" s="3">
        <f>C4+NPV(J2,D4:F4)</f>
        <v>3425.5448864502323</v>
      </c>
    </row>
    <row r="6" spans="1:10" x14ac:dyDescent="0.3">
      <c r="A6" s="1"/>
      <c r="B6" t="s">
        <v>8</v>
      </c>
      <c r="C6" s="4">
        <f>NPV(J$2,D4:F4)/-C4</f>
        <v>1.1370217954580093</v>
      </c>
      <c r="D6" t="s">
        <v>9</v>
      </c>
      <c r="E6">
        <f>NPV(J2,D3:F3)/(NPV(J2,D2:F2)+C2)</f>
        <v>1.0904183988199008</v>
      </c>
    </row>
    <row r="7" spans="1:10" x14ac:dyDescent="0.3">
      <c r="A7" s="1"/>
      <c r="B7" t="s">
        <v>10</v>
      </c>
      <c r="C7" s="4">
        <f>IRR(C4:F4)</f>
        <v>0.17710376767911229</v>
      </c>
    </row>
    <row r="8" spans="1:10" x14ac:dyDescent="0.3">
      <c r="A8" s="1"/>
    </row>
    <row r="9" spans="1:10" x14ac:dyDescent="0.3">
      <c r="A9" s="1" t="s">
        <v>11</v>
      </c>
      <c r="B9" t="s">
        <v>12</v>
      </c>
      <c r="C9">
        <f>5000+10000+8000</f>
        <v>23000</v>
      </c>
      <c r="D9">
        <f>1000+5000+2000</f>
        <v>8000</v>
      </c>
      <c r="E9">
        <f>1000+2000</f>
        <v>3000</v>
      </c>
      <c r="F9">
        <f>1000+5000+2000</f>
        <v>8000</v>
      </c>
    </row>
    <row r="10" spans="1:10" x14ac:dyDescent="0.3">
      <c r="A10" s="1"/>
      <c r="B10" t="s">
        <v>13</v>
      </c>
      <c r="D10">
        <f>8000+3000</f>
        <v>11000</v>
      </c>
      <c r="E10">
        <f>10000+5000</f>
        <v>15000</v>
      </c>
      <c r="F10">
        <f>10000+5000</f>
        <v>15000</v>
      </c>
    </row>
    <row r="11" spans="1:10" x14ac:dyDescent="0.3">
      <c r="A11" s="1"/>
      <c r="B11" t="s">
        <v>6</v>
      </c>
      <c r="C11">
        <f>C10-C9</f>
        <v>-23000</v>
      </c>
      <c r="D11">
        <f t="shared" ref="D11:F11" si="1">D10-D9</f>
        <v>3000</v>
      </c>
      <c r="E11">
        <f t="shared" si="1"/>
        <v>12000</v>
      </c>
      <c r="F11">
        <f t="shared" si="1"/>
        <v>7000</v>
      </c>
    </row>
    <row r="12" spans="1:10" x14ac:dyDescent="0.3">
      <c r="A12" s="1"/>
      <c r="B12" t="s">
        <v>14</v>
      </c>
      <c r="C12" s="3">
        <f>C11+NPV(J2,D11:F11)</f>
        <v>-4377.3306914596396</v>
      </c>
    </row>
    <row r="13" spans="1:10" x14ac:dyDescent="0.3">
      <c r="A13" s="1"/>
      <c r="B13" t="s">
        <v>8</v>
      </c>
      <c r="C13" s="4">
        <f>NPV(J$2,D11:F11)/-C11</f>
        <v>0.80968127428436354</v>
      </c>
      <c r="D13" t="s">
        <v>15</v>
      </c>
      <c r="E13">
        <f>NPV(J9,D10:F10)/(NPV(J9,D9:F9)+C9)</f>
        <v>0.97619047619047616</v>
      </c>
    </row>
    <row r="14" spans="1:10" x14ac:dyDescent="0.3">
      <c r="A14" s="1"/>
      <c r="B14" t="s">
        <v>16</v>
      </c>
      <c r="C14" s="4">
        <f>IRR(C11:F11)</f>
        <v>-2.0128484709274863E-2</v>
      </c>
      <c r="D14" t="s">
        <v>17</v>
      </c>
    </row>
    <row r="15" spans="1:10" x14ac:dyDescent="0.3">
      <c r="A15" s="1"/>
    </row>
    <row r="16" spans="1:10" x14ac:dyDescent="0.3">
      <c r="A16" s="5" t="s">
        <v>18</v>
      </c>
      <c r="B16" s="15" t="s">
        <v>19</v>
      </c>
      <c r="C16" s="5" t="s">
        <v>20</v>
      </c>
      <c r="D16" s="15" t="s">
        <v>21</v>
      </c>
    </row>
    <row r="17" spans="1:9" x14ac:dyDescent="0.3">
      <c r="A17" s="1" t="s">
        <v>22</v>
      </c>
      <c r="B17" s="15"/>
      <c r="C17" s="1" t="s">
        <v>23</v>
      </c>
      <c r="D17" s="15"/>
    </row>
    <row r="19" spans="1:9" x14ac:dyDescent="0.3">
      <c r="A19" s="6"/>
      <c r="B19" s="16" t="s">
        <v>24</v>
      </c>
      <c r="C19" s="16"/>
      <c r="D19" s="16"/>
      <c r="E19" s="16"/>
      <c r="F19" s="17" t="s">
        <v>10</v>
      </c>
      <c r="G19" s="6" t="s">
        <v>18</v>
      </c>
      <c r="H19" s="7"/>
      <c r="I19" s="6" t="s">
        <v>25</v>
      </c>
    </row>
    <row r="20" spans="1:9" x14ac:dyDescent="0.3">
      <c r="A20" s="6"/>
      <c r="B20" s="6" t="s">
        <v>26</v>
      </c>
      <c r="C20" s="6" t="s">
        <v>18</v>
      </c>
      <c r="D20" s="6" t="s">
        <v>27</v>
      </c>
      <c r="E20" s="6" t="s">
        <v>28</v>
      </c>
      <c r="F20" s="18"/>
      <c r="G20" s="6" t="s">
        <v>22</v>
      </c>
      <c r="H20" s="7"/>
      <c r="I20" s="6" t="s">
        <v>23</v>
      </c>
    </row>
    <row r="21" spans="1:9" x14ac:dyDescent="0.3">
      <c r="A21" s="6" t="s">
        <v>29</v>
      </c>
      <c r="B21" s="8">
        <v>8024</v>
      </c>
      <c r="C21" s="8">
        <v>23856</v>
      </c>
      <c r="D21" s="8">
        <f>C21-B21-E21</f>
        <v>7880</v>
      </c>
      <c r="E21" s="9">
        <v>7952</v>
      </c>
      <c r="F21" s="10">
        <v>0.15</v>
      </c>
      <c r="G21" s="11">
        <f>C21/(B21+D21)</f>
        <v>1.5</v>
      </c>
      <c r="H21" s="7"/>
      <c r="I21" s="12">
        <f>(C21-D21)/B21</f>
        <v>1.9910269192422732</v>
      </c>
    </row>
    <row r="22" spans="1:9" x14ac:dyDescent="0.3">
      <c r="A22" s="6" t="s">
        <v>30</v>
      </c>
      <c r="B22" s="8">
        <v>8024</v>
      </c>
      <c r="C22" s="8">
        <v>16500</v>
      </c>
      <c r="D22" s="8">
        <f t="shared" ref="D22:D24" si="2">C22-B22-E22</f>
        <v>524</v>
      </c>
      <c r="E22" s="9">
        <v>7952</v>
      </c>
      <c r="F22" s="10">
        <v>0.15</v>
      </c>
      <c r="G22" s="11">
        <f t="shared" ref="G22:G24" si="3">C22/(B22+D22)</f>
        <v>1.930276087973795</v>
      </c>
      <c r="H22" s="7"/>
      <c r="I22" s="12">
        <f t="shared" ref="I22:I24" si="4">(C22-D22)/B22</f>
        <v>1.9910269192422732</v>
      </c>
    </row>
    <row r="23" spans="1:9" x14ac:dyDescent="0.3">
      <c r="A23" s="6" t="s">
        <v>31</v>
      </c>
      <c r="B23" s="8">
        <v>8024</v>
      </c>
      <c r="C23" s="8">
        <v>17500</v>
      </c>
      <c r="D23" s="8">
        <f t="shared" si="2"/>
        <v>1524</v>
      </c>
      <c r="E23" s="9">
        <v>7952</v>
      </c>
      <c r="F23" s="10">
        <v>0.15</v>
      </c>
      <c r="G23" s="11">
        <f t="shared" si="3"/>
        <v>1.8328445747800586</v>
      </c>
      <c r="H23" s="7"/>
      <c r="I23" s="12">
        <f t="shared" si="4"/>
        <v>1.9910269192422732</v>
      </c>
    </row>
    <row r="24" spans="1:9" x14ac:dyDescent="0.3">
      <c r="A24" s="6" t="s">
        <v>32</v>
      </c>
      <c r="B24" s="8">
        <v>8024</v>
      </c>
      <c r="C24" s="8">
        <v>18500</v>
      </c>
      <c r="D24" s="8">
        <f t="shared" si="2"/>
        <v>2524</v>
      </c>
      <c r="E24" s="9">
        <v>7952</v>
      </c>
      <c r="F24" s="10">
        <v>0.15</v>
      </c>
      <c r="G24" s="11">
        <f t="shared" si="3"/>
        <v>1.7538869927948426</v>
      </c>
      <c r="H24" s="7"/>
      <c r="I24" s="12">
        <f t="shared" si="4"/>
        <v>1.9910269192422732</v>
      </c>
    </row>
    <row r="26" spans="1:9" x14ac:dyDescent="0.3">
      <c r="A26" s="13" t="s">
        <v>33</v>
      </c>
      <c r="E26" s="14"/>
    </row>
    <row r="27" spans="1:9" x14ac:dyDescent="0.3">
      <c r="A27" s="13" t="s">
        <v>34</v>
      </c>
      <c r="E27" s="14"/>
    </row>
    <row r="28" spans="1:9" x14ac:dyDescent="0.3">
      <c r="E28" s="14"/>
    </row>
    <row r="29" spans="1:9" x14ac:dyDescent="0.3">
      <c r="E29" s="14"/>
    </row>
  </sheetData>
  <mergeCells count="4">
    <mergeCell ref="B16:B17"/>
    <mergeCell ref="D16:D17"/>
    <mergeCell ref="B19:E19"/>
    <mergeCell ref="F19:F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2018-05-01T01:26:57Z</dcterms:created>
  <dcterms:modified xsi:type="dcterms:W3CDTF">2019-10-29T05:57:40Z</dcterms:modified>
</cp:coreProperties>
</file>