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내 드라이브\2022 2학기\IT Investment Analysis\Team Project\AHP Analysis\"/>
    </mc:Choice>
  </mc:AlternateContent>
  <xr:revisionPtr revIDLastSave="0" documentId="8_{9238E6B8-F5A8-4BD9-9E9C-5DCAE56BD503}" xr6:coauthVersionLast="47" xr6:coauthVersionMax="47" xr10:uidLastSave="{00000000-0000-0000-0000-000000000000}"/>
  <bookViews>
    <workbookView xWindow="-120" yWindow="-120" windowWidth="29040" windowHeight="15720" firstSheet="1" activeTab="4" xr2:uid="{1572F964-A8D3-462A-AFDD-EDE95D4C3872}"/>
  </bookViews>
  <sheets>
    <sheet name="Seyeon" sheetId="1" r:id="rId1"/>
    <sheet name="Jeong-yun" sheetId="5" r:id="rId2"/>
    <sheet name="Insun" sheetId="7" r:id="rId3"/>
    <sheet name="MERGED" sheetId="4" r:id="rId4"/>
    <sheet name="Template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C10" i="4"/>
  <c r="C11" i="4"/>
  <c r="C9" i="4"/>
  <c r="C6" i="4"/>
  <c r="C5" i="4"/>
  <c r="C4" i="4"/>
  <c r="O4" i="4"/>
  <c r="D38" i="1"/>
  <c r="D7" i="1"/>
  <c r="E60" i="5"/>
  <c r="D65" i="5" s="1"/>
  <c r="E59" i="5"/>
  <c r="D64" i="5" s="1"/>
  <c r="E58" i="5"/>
  <c r="C63" i="5" s="1"/>
  <c r="E47" i="5"/>
  <c r="D52" i="5" s="1"/>
  <c r="E46" i="5"/>
  <c r="D51" i="5" s="1"/>
  <c r="E45" i="5"/>
  <c r="D50" i="5" s="1"/>
  <c r="C20" i="5"/>
  <c r="I18" i="5" s="1"/>
  <c r="D19" i="5"/>
  <c r="E17" i="5"/>
  <c r="D17" i="5"/>
  <c r="D7" i="5"/>
  <c r="D36" i="5" s="1"/>
  <c r="I19" i="5" l="1"/>
  <c r="C51" i="5"/>
  <c r="E51" i="5" s="1"/>
  <c r="D53" i="5"/>
  <c r="D63" i="5"/>
  <c r="E63" i="5" s="1"/>
  <c r="C50" i="5"/>
  <c r="E50" i="5" s="1"/>
  <c r="C64" i="5"/>
  <c r="E64" i="5" s="1"/>
  <c r="E36" i="5"/>
  <c r="C39" i="5" s="1"/>
  <c r="D66" i="5"/>
  <c r="D20" i="5"/>
  <c r="J19" i="5" s="1"/>
  <c r="C65" i="5"/>
  <c r="E65" i="5" s="1"/>
  <c r="E20" i="5"/>
  <c r="C52" i="5"/>
  <c r="E52" i="5" s="1"/>
  <c r="I17" i="5"/>
  <c r="H11" i="4" l="1"/>
  <c r="D80" i="5"/>
  <c r="H10" i="4"/>
  <c r="D79" i="5"/>
  <c r="C53" i="5"/>
  <c r="C66" i="5"/>
  <c r="K19" i="5"/>
  <c r="L19" i="5" s="1"/>
  <c r="K17" i="5"/>
  <c r="K18" i="5"/>
  <c r="J17" i="5"/>
  <c r="J18" i="5"/>
  <c r="I20" i="5"/>
  <c r="C40" i="5"/>
  <c r="C78" i="5" s="1"/>
  <c r="D39" i="5"/>
  <c r="D40" i="5" s="1"/>
  <c r="L17" i="5" l="1"/>
  <c r="C71" i="5" s="1"/>
  <c r="G4" i="4"/>
  <c r="E66" i="5"/>
  <c r="C80" i="5"/>
  <c r="E53" i="5"/>
  <c r="C79" i="5"/>
  <c r="H9" i="4"/>
  <c r="D78" i="5"/>
  <c r="G11" i="4"/>
  <c r="C73" i="5"/>
  <c r="G6" i="4"/>
  <c r="G10" i="4"/>
  <c r="L18" i="5"/>
  <c r="J20" i="5"/>
  <c r="E39" i="5"/>
  <c r="G9" i="4"/>
  <c r="E40" i="5"/>
  <c r="K20" i="5"/>
  <c r="E26" i="5"/>
  <c r="E25" i="5"/>
  <c r="E24" i="5"/>
  <c r="D38" i="7"/>
  <c r="E38" i="7" s="1"/>
  <c r="C41" i="7" s="1"/>
  <c r="E47" i="7"/>
  <c r="C52" i="7" s="1"/>
  <c r="E48" i="7"/>
  <c r="C53" i="7" s="1"/>
  <c r="E49" i="7"/>
  <c r="D54" i="7" s="1"/>
  <c r="E60" i="7"/>
  <c r="C65" i="7" s="1"/>
  <c r="E61" i="7"/>
  <c r="C66" i="7" s="1"/>
  <c r="E62" i="7"/>
  <c r="C67" i="7" s="1"/>
  <c r="D19" i="7"/>
  <c r="D22" i="7" s="1"/>
  <c r="J21" i="7" s="1"/>
  <c r="E19" i="7"/>
  <c r="E22" i="7" s="1"/>
  <c r="C22" i="7"/>
  <c r="I19" i="7" s="1"/>
  <c r="D7" i="7"/>
  <c r="E60" i="1"/>
  <c r="C65" i="1" s="1"/>
  <c r="E61" i="1"/>
  <c r="D66" i="1" s="1"/>
  <c r="E62" i="1"/>
  <c r="C67" i="1" s="1"/>
  <c r="E47" i="1"/>
  <c r="E48" i="1"/>
  <c r="C53" i="1" s="1"/>
  <c r="E49" i="1"/>
  <c r="C54" i="1" s="1"/>
  <c r="E19" i="1"/>
  <c r="E22" i="1" s="1"/>
  <c r="K20" i="1" s="1"/>
  <c r="D19" i="1"/>
  <c r="C22" i="1"/>
  <c r="D21" i="1"/>
  <c r="C24" i="5" l="1"/>
  <c r="C26" i="5"/>
  <c r="C25" i="5"/>
  <c r="D25" i="5"/>
  <c r="G5" i="4"/>
  <c r="C72" i="5"/>
  <c r="D67" i="7"/>
  <c r="E67" i="7" s="1"/>
  <c r="D66" i="7"/>
  <c r="E66" i="7" s="1"/>
  <c r="C54" i="7"/>
  <c r="E54" i="7" s="1"/>
  <c r="L20" i="5"/>
  <c r="D24" i="5"/>
  <c r="F25" i="5"/>
  <c r="I25" i="5" s="1"/>
  <c r="D26" i="5"/>
  <c r="D52" i="1"/>
  <c r="C52" i="1"/>
  <c r="C55" i="1" s="1"/>
  <c r="I20" i="1"/>
  <c r="I19" i="1"/>
  <c r="D52" i="7"/>
  <c r="E52" i="7" s="1"/>
  <c r="K21" i="7"/>
  <c r="K19" i="7"/>
  <c r="K20" i="7"/>
  <c r="I21" i="7"/>
  <c r="I20" i="7"/>
  <c r="J19" i="7"/>
  <c r="C42" i="7"/>
  <c r="C68" i="7"/>
  <c r="J20" i="7"/>
  <c r="D53" i="7"/>
  <c r="D65" i="7"/>
  <c r="D41" i="7"/>
  <c r="D42" i="7" s="1"/>
  <c r="D67" i="1"/>
  <c r="E67" i="1" s="1"/>
  <c r="D65" i="1"/>
  <c r="E38" i="1"/>
  <c r="C41" i="1" s="1"/>
  <c r="D54" i="1"/>
  <c r="E54" i="1" s="1"/>
  <c r="D53" i="1"/>
  <c r="C66" i="1"/>
  <c r="I21" i="1"/>
  <c r="K21" i="1"/>
  <c r="K19" i="1"/>
  <c r="D22" i="1"/>
  <c r="D68" i="7" l="1"/>
  <c r="F26" i="5"/>
  <c r="I26" i="5" s="1"/>
  <c r="F24" i="5"/>
  <c r="I24" i="5" s="1"/>
  <c r="I27" i="5" s="1"/>
  <c r="L23" i="5" s="1"/>
  <c r="L24" i="5" s="1"/>
  <c r="C55" i="7"/>
  <c r="C81" i="7" s="1"/>
  <c r="K11" i="4"/>
  <c r="C82" i="7"/>
  <c r="K9" i="4"/>
  <c r="C80" i="7"/>
  <c r="L9" i="4"/>
  <c r="D80" i="7"/>
  <c r="L11" i="4"/>
  <c r="D82" i="7"/>
  <c r="O10" i="4"/>
  <c r="C81" i="1"/>
  <c r="I22" i="7"/>
  <c r="E52" i="1"/>
  <c r="D68" i="1"/>
  <c r="L20" i="7"/>
  <c r="C74" i="7" s="1"/>
  <c r="L19" i="7"/>
  <c r="C73" i="7" s="1"/>
  <c r="E65" i="7"/>
  <c r="E68" i="7"/>
  <c r="D55" i="7"/>
  <c r="D81" i="7" s="1"/>
  <c r="L21" i="7"/>
  <c r="C75" i="7" s="1"/>
  <c r="K22" i="7"/>
  <c r="J22" i="7"/>
  <c r="E53" i="7"/>
  <c r="E42" i="7"/>
  <c r="E41" i="7"/>
  <c r="D55" i="1"/>
  <c r="D41" i="1"/>
  <c r="D42" i="1" s="1"/>
  <c r="D80" i="1" s="1"/>
  <c r="E65" i="1"/>
  <c r="E53" i="1"/>
  <c r="E66" i="1"/>
  <c r="C68" i="1"/>
  <c r="C82" i="1" s="1"/>
  <c r="I22" i="1"/>
  <c r="K22" i="1"/>
  <c r="J20" i="1"/>
  <c r="J21" i="1"/>
  <c r="J19" i="1"/>
  <c r="L19" i="1" s="1"/>
  <c r="C73" i="1" s="1"/>
  <c r="K10" i="4" l="1"/>
  <c r="P11" i="4"/>
  <c r="D82" i="1"/>
  <c r="D81" i="1"/>
  <c r="E26" i="7"/>
  <c r="K6" i="4"/>
  <c r="C28" i="7"/>
  <c r="K4" i="4"/>
  <c r="D26" i="7"/>
  <c r="K5" i="4"/>
  <c r="E55" i="7"/>
  <c r="L10" i="4"/>
  <c r="P9" i="4"/>
  <c r="E55" i="1"/>
  <c r="E68" i="1"/>
  <c r="O11" i="4"/>
  <c r="C27" i="7"/>
  <c r="C26" i="7"/>
  <c r="D27" i="7"/>
  <c r="D28" i="7"/>
  <c r="E27" i="7"/>
  <c r="E28" i="7"/>
  <c r="L22" i="7"/>
  <c r="C42" i="1"/>
  <c r="E41" i="1"/>
  <c r="J22" i="1"/>
  <c r="L20" i="1"/>
  <c r="C74" i="1" s="1"/>
  <c r="L21" i="1"/>
  <c r="C75" i="1" s="1"/>
  <c r="P10" i="4" l="1"/>
  <c r="F26" i="7"/>
  <c r="I26" i="7" s="1"/>
  <c r="O9" i="4"/>
  <c r="C80" i="1"/>
  <c r="F28" i="7"/>
  <c r="I28" i="7" s="1"/>
  <c r="O5" i="4"/>
  <c r="F27" i="7"/>
  <c r="I27" i="7" s="1"/>
  <c r="E42" i="1"/>
  <c r="C28" i="1"/>
  <c r="C26" i="1"/>
  <c r="C27" i="1"/>
  <c r="D27" i="1"/>
  <c r="D26" i="1"/>
  <c r="D28" i="1"/>
  <c r="E27" i="1"/>
  <c r="E28" i="1"/>
  <c r="E26" i="1"/>
  <c r="L22" i="1"/>
  <c r="I29" i="7" l="1"/>
  <c r="L25" i="7" s="1"/>
  <c r="L26" i="7" s="1"/>
  <c r="F26" i="1"/>
  <c r="I26" i="1" s="1"/>
  <c r="F27" i="1"/>
  <c r="I27" i="1" s="1"/>
  <c r="F28" i="1"/>
  <c r="I28" i="1" s="1"/>
  <c r="I29" i="1" l="1"/>
  <c r="L25" i="1" s="1"/>
  <c r="L26" i="1" s="1"/>
  <c r="O6" i="4" l="1"/>
</calcChain>
</file>

<file path=xl/sharedStrings.xml><?xml version="1.0" encoding="utf-8"?>
<sst xmlns="http://schemas.openxmlformats.org/spreadsheetml/2006/main" count="543" uniqueCount="140">
  <si>
    <t>Start business</t>
    <phoneticPr fontId="1" type="noConversion"/>
  </si>
  <si>
    <t>b/c ratio</t>
    <phoneticPr fontId="1" type="noConversion"/>
  </si>
  <si>
    <t>b/c standard score</t>
    <phoneticPr fontId="1" type="noConversion"/>
  </si>
  <si>
    <t>No start business</t>
    <phoneticPr fontId="1" type="noConversion"/>
  </si>
  <si>
    <t>Financial</t>
    <phoneticPr fontId="1" type="noConversion"/>
  </si>
  <si>
    <t>Start</t>
    <phoneticPr fontId="1" type="noConversion"/>
  </si>
  <si>
    <t>Security</t>
    <phoneticPr fontId="1" type="noConversion"/>
  </si>
  <si>
    <t>Opimize AI</t>
    <phoneticPr fontId="1" type="noConversion"/>
  </si>
  <si>
    <t>Data Analysis</t>
    <phoneticPr fontId="1" type="noConversion"/>
  </si>
  <si>
    <t>Service</t>
    <phoneticPr fontId="1" type="noConversion"/>
  </si>
  <si>
    <t>Financial Factor</t>
    <phoneticPr fontId="1" type="noConversion"/>
  </si>
  <si>
    <t>Technological Factor</t>
    <phoneticPr fontId="1" type="noConversion"/>
  </si>
  <si>
    <t>Convenience of individual</t>
    <phoneticPr fontId="1" type="noConversion"/>
  </si>
  <si>
    <t>Service Factor</t>
    <phoneticPr fontId="1" type="noConversion"/>
  </si>
  <si>
    <t>Saving conversion cost</t>
    <phoneticPr fontId="1" type="noConversion"/>
  </si>
  <si>
    <t>Expandability</t>
    <phoneticPr fontId="1" type="noConversion"/>
  </si>
  <si>
    <t>Total</t>
    <phoneticPr fontId="1" type="noConversion"/>
  </si>
  <si>
    <t>Resulting Priorities</t>
    <phoneticPr fontId="1" type="noConversion"/>
  </si>
  <si>
    <t>Weighted Sum Vector</t>
    <phoneticPr fontId="1" type="noConversion"/>
  </si>
  <si>
    <t>Step 2</t>
    <phoneticPr fontId="1" type="noConversion"/>
  </si>
  <si>
    <t>Step 1</t>
    <phoneticPr fontId="1" type="noConversion"/>
  </si>
  <si>
    <t>Step 3</t>
    <phoneticPr fontId="1" type="noConversion"/>
  </si>
  <si>
    <t>Step 4</t>
    <phoneticPr fontId="1" type="noConversion"/>
  </si>
  <si>
    <t>Consistency Vector</t>
    <phoneticPr fontId="1" type="noConversion"/>
  </si>
  <si>
    <t>Lambda</t>
    <phoneticPr fontId="1" type="noConversion"/>
  </si>
  <si>
    <t>CI of all</t>
    <phoneticPr fontId="1" type="noConversion"/>
  </si>
  <si>
    <t>CR of all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</si>
  <si>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</si>
  <si>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</si>
  <si>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</si>
  <si>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Convenience of individual</t>
  </si>
  <si>
    <t>2nd</t>
  </si>
  <si>
    <t>RI</t>
    <phoneticPr fontId="1" type="noConversion"/>
  </si>
  <si>
    <t>B/C Ratio</t>
    <phoneticPr fontId="1" type="noConversion"/>
  </si>
  <si>
    <t>No Start</t>
    <phoneticPr fontId="1" type="noConversion"/>
  </si>
  <si>
    <t>Score</t>
    <phoneticPr fontId="1" type="noConversion"/>
  </si>
  <si>
    <t>Weight</t>
    <phoneticPr fontId="1" type="noConversion"/>
  </si>
  <si>
    <t>중요도</t>
  </si>
  <si>
    <t>B/C ratio</t>
    <phoneticPr fontId="1" type="noConversion"/>
  </si>
  <si>
    <t>No start</t>
    <phoneticPr fontId="1" type="noConversion"/>
  </si>
  <si>
    <t>financial</t>
    <phoneticPr fontId="1" type="noConversion"/>
  </si>
  <si>
    <t>weight</t>
    <phoneticPr fontId="1" type="noConversion"/>
  </si>
  <si>
    <t>no start</t>
    <phoneticPr fontId="1" type="noConversion"/>
  </si>
  <si>
    <t>start</t>
    <phoneticPr fontId="1" type="noConversion"/>
  </si>
  <si>
    <t>service</t>
    <phoneticPr fontId="1" type="noConversion"/>
  </si>
  <si>
    <t>seyeon</t>
    <phoneticPr fontId="1" type="noConversion"/>
  </si>
  <si>
    <t>jeongyun</t>
    <phoneticPr fontId="1" type="noConversion"/>
  </si>
  <si>
    <t>technological</t>
    <phoneticPr fontId="1" type="noConversion"/>
  </si>
  <si>
    <t>Insun</t>
    <phoneticPr fontId="1" type="noConversion"/>
  </si>
  <si>
    <t>Merge</t>
    <phoneticPr fontId="1" type="noConversion"/>
  </si>
  <si>
    <t>AHP result</t>
    <phoneticPr fontId="1" type="noConversion"/>
  </si>
  <si>
    <t>Financial</t>
  </si>
  <si>
    <t>　</t>
  </si>
  <si>
    <t>Start business</t>
  </si>
  <si>
    <t>b/c ratio</t>
  </si>
  <si>
    <t>b/c standard score</t>
  </si>
  <si>
    <t>5.11532*LN(1.119)+1</t>
  </si>
  <si>
    <t>No start business</t>
  </si>
  <si>
    <t>Step 1</t>
  </si>
  <si>
    <t>Security</t>
  </si>
  <si>
    <t>Opimize AI</t>
  </si>
  <si>
    <t>Data Analysis</t>
  </si>
  <si>
    <t>Step 2</t>
  </si>
  <si>
    <t>Resulting Priorities</t>
  </si>
  <si>
    <t>A</t>
  </si>
  <si>
    <t>B</t>
  </si>
  <si>
    <t>1 / (1+1/A+1/B)</t>
  </si>
  <si>
    <t>A / (1 + A + 1/C)</t>
  </si>
  <si>
    <t>B / (1 + B + C)</t>
  </si>
  <si>
    <t>1/A</t>
  </si>
  <si>
    <t>C</t>
  </si>
  <si>
    <t>(1/A) / (1+1/A+1/B)</t>
  </si>
  <si>
    <t>1 / (1 + A + 1/C)</t>
  </si>
  <si>
    <t>C / (1 + B + C)</t>
  </si>
  <si>
    <t>1/B</t>
  </si>
  <si>
    <t>1/C</t>
  </si>
  <si>
    <t>(1/B) / (1+1/A+1/B)</t>
  </si>
  <si>
    <t>(1/C) / (1 + A + 1/C)</t>
  </si>
  <si>
    <t>1 / (1 + B + C)</t>
  </si>
  <si>
    <t>Total</t>
  </si>
  <si>
    <t>1 + 1/A + 1/B</t>
  </si>
  <si>
    <t>1 + A + 1/C</t>
  </si>
  <si>
    <t>1 + B + C</t>
  </si>
  <si>
    <t>Step 3</t>
  </si>
  <si>
    <t>Weighted Sum Vector</t>
  </si>
  <si>
    <t>Step 4</t>
  </si>
  <si>
    <t>Consistency Vector</t>
  </si>
  <si>
    <t>CI of all</t>
  </si>
  <si>
    <t>1+A+B</t>
  </si>
  <si>
    <t>CR of all</t>
  </si>
  <si>
    <t>1/A+1+C</t>
  </si>
  <si>
    <t>RI</t>
  </si>
  <si>
    <t>1/B+1/C+1</t>
  </si>
  <si>
    <t>Lambda</t>
  </si>
  <si>
    <t>(3+A+B+C+1/A+1/B+1/C)/3</t>
  </si>
  <si>
    <t>Saving conversion cost</t>
  </si>
  <si>
    <t>Expandability</t>
  </si>
  <si>
    <t>(A+B+C+1/A+1/B+1/)/(3-1)</t>
  </si>
  <si>
    <t>(A+B+C+1/A+1/B+1/)/(3-1)/RI</t>
  </si>
  <si>
    <t>Weight</t>
  </si>
  <si>
    <t>Financial Factor</t>
  </si>
  <si>
    <t>Technological Factor</t>
  </si>
  <si>
    <t>Service Factor</t>
  </si>
  <si>
    <t>SUM of Financial Factor</t>
  </si>
  <si>
    <t>SUM of Technological Factor</t>
  </si>
  <si>
    <t>SUM of Service Factor</t>
  </si>
  <si>
    <t>1 * SUM of Financial Factor</t>
  </si>
  <si>
    <t>A * SUM of Technological Factor</t>
  </si>
  <si>
    <t>B * SUM of Service Factor</t>
  </si>
  <si>
    <t>(1+A+B)*SUM of Financial Factor</t>
  </si>
  <si>
    <t>1/A * SUM of Financial Factor</t>
  </si>
  <si>
    <t>1 * SUM of Technological Factor</t>
  </si>
  <si>
    <t>C * SUM of Service Factor</t>
  </si>
  <si>
    <t>(1/A+1+C)*SUM of Technological Factor</t>
  </si>
  <si>
    <t>1/B * SUM of Financial Factor</t>
  </si>
  <si>
    <t>1/C * SUM of Technological Factor</t>
  </si>
  <si>
    <t>1 * SUM of Service Factor</t>
  </si>
  <si>
    <t>(1/B+1/C+1)*SUM of Service Factor</t>
  </si>
  <si>
    <t>No Start</t>
  </si>
  <si>
    <t>Start</t>
  </si>
  <si>
    <t>B/C Ratio</t>
  </si>
  <si>
    <t>(5.11532*LN(1.119)+1) / 1</t>
  </si>
  <si>
    <t>1+A</t>
  </si>
  <si>
    <t>1+B</t>
  </si>
  <si>
    <t>1+C</t>
  </si>
  <si>
    <t>1/(1+A)</t>
  </si>
  <si>
    <t>A/(1+A)</t>
  </si>
  <si>
    <t>1/(1+A)+A/(1+A)</t>
  </si>
  <si>
    <t>1/(1+B)</t>
  </si>
  <si>
    <t>B/(1+B)</t>
  </si>
  <si>
    <t>1/(1+B)+B/(1+B)</t>
  </si>
  <si>
    <t>1/(1+C)</t>
  </si>
  <si>
    <t>C/(1+C)</t>
  </si>
  <si>
    <t>1/(1+C)+C/(1+C)</t>
  </si>
  <si>
    <t>(1/(1+A)+1/(1+B)+1/(1+C))/3</t>
  </si>
  <si>
    <t>(A/(1+A)+B/(1+B)+C/(1+C))/3</t>
  </si>
  <si>
    <t>(1/(1+A)+1/(1+B)+1/(1+C))/3+
(A/(1+A)+B/(1+B)+C/(1+C))/3</t>
  </si>
  <si>
    <t>Weight vector</t>
    <phoneticPr fontId="1" type="noConversion"/>
  </si>
  <si>
    <t>Score vector</t>
    <phoneticPr fontId="1" type="noConversion"/>
  </si>
  <si>
    <t>Weight vector * Score vector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</si>
</sst>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0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</font>
    <font>
      <b/>
      <sz val="11"/>
      <color rgb="FF000000"/>
      <name val="맑은 고딕"/>
      <family val="3"/>
    </font>
    <font>
      <b/>
      <i/>
      <sz val="11"/>
      <color rgb="FFFF0000"/>
      <name val="맑은 고딕"/>
      <family val="3"/>
    </font>
    <font>
      <sz val="11"/>
      <color rgb="FF444444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9D9D9"/>
        <bgColor rgb="FF000000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6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5" borderId="5" xfId="0" applyFont="1" applyFill="1" applyBorder="1">
      <alignment vertical="center"/>
    </xf>
    <xf numFmtId="0" fontId="3" fillId="5" borderId="7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3" fillId="6" borderId="1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179" fontId="0" fillId="0" borderId="9" xfId="0" applyNumberFormat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5" borderId="11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4" xfId="0" applyBorder="1">
      <alignment vertical="center"/>
    </xf>
    <xf numFmtId="0" fontId="0" fillId="4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441F8-79DC-40DC-AF92-977EA71FC14E}">
  <dimension ref="A1:P87"/>
  <sheetViews>
    <sheetView showGridLines="0" topLeftCell="A26" zoomScale="40" zoomScaleNormal="40" workbookViewId="0">
      <selection activeCell="K79" sqref="K79"/>
    </sheetView>
  </sheetViews>
  <sheetFormatPr defaultRowHeight="16.5" x14ac:dyDescent="0.3"/>
  <cols>
    <col min="2" max="2" width="26.25" customWidth="1"/>
    <col min="3" max="6" width="20.25" customWidth="1"/>
    <col min="7" max="7" width="16.625" bestFit="1" customWidth="1"/>
    <col min="8" max="8" width="21.375" customWidth="1"/>
    <col min="9" max="9" width="22.375" customWidth="1"/>
    <col min="10" max="10" width="22.25" customWidth="1"/>
    <col min="11" max="11" width="19.625" bestFit="1" customWidth="1"/>
    <col min="12" max="12" width="26.625" bestFit="1" customWidth="1"/>
    <col min="13" max="13" width="8.125" bestFit="1" customWidth="1"/>
  </cols>
  <sheetData>
    <row r="1" spans="1:13" x14ac:dyDescent="0.3">
      <c r="B1" s="2"/>
    </row>
    <row r="2" spans="1:13" x14ac:dyDescent="0.3">
      <c r="B2" s="15"/>
    </row>
    <row r="3" spans="1:13" ht="17.25" thickBot="1" x14ac:dyDescent="0.35"/>
    <row r="4" spans="1:13" ht="17.25" thickBot="1" x14ac:dyDescent="0.35">
      <c r="B4" s="18" t="s">
        <v>4</v>
      </c>
      <c r="C4" s="19"/>
      <c r="F4" s="20"/>
      <c r="G4" s="20"/>
    </row>
    <row r="5" spans="1:13" ht="18" thickTop="1" thickBot="1" x14ac:dyDescent="0.35">
      <c r="B5" s="3"/>
      <c r="D5" s="21"/>
      <c r="E5" s="22"/>
      <c r="H5" s="22"/>
      <c r="I5" s="22"/>
      <c r="J5" s="22"/>
      <c r="K5" s="22"/>
      <c r="L5" s="22"/>
      <c r="M5" s="22"/>
    </row>
    <row r="6" spans="1:13" ht="17.25" thickBot="1" x14ac:dyDescent="0.35">
      <c r="B6" s="84" t="s">
        <v>0</v>
      </c>
      <c r="C6" s="25" t="s">
        <v>1</v>
      </c>
      <c r="D6" s="12">
        <v>1.119</v>
      </c>
    </row>
    <row r="7" spans="1:13" x14ac:dyDescent="0.3">
      <c r="B7" s="84"/>
      <c r="C7" s="42" t="s">
        <v>2</v>
      </c>
      <c r="D7" s="12">
        <f>5.11532*LN(D6)+1</f>
        <v>1.575143200359252</v>
      </c>
    </row>
    <row r="8" spans="1:13" x14ac:dyDescent="0.3">
      <c r="B8" s="85" t="s">
        <v>3</v>
      </c>
      <c r="C8" s="42" t="s">
        <v>1</v>
      </c>
      <c r="D8" s="12">
        <v>1</v>
      </c>
    </row>
    <row r="9" spans="1:13" ht="17.25" thickBot="1" x14ac:dyDescent="0.35">
      <c r="B9" s="85"/>
      <c r="C9" s="26" t="s">
        <v>2</v>
      </c>
      <c r="D9" s="14">
        <v>1</v>
      </c>
    </row>
    <row r="10" spans="1:13" x14ac:dyDescent="0.3">
      <c r="B10" s="54"/>
      <c r="C10" s="54"/>
    </row>
    <row r="11" spans="1:13" s="2" customFormat="1" x14ac:dyDescent="0.3">
      <c r="A11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/>
    </row>
    <row r="12" spans="1:13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 ht="17.25" thickBot="1" x14ac:dyDescent="0.35">
      <c r="B13" s="11"/>
      <c r="C13" s="11"/>
      <c r="D13" s="20"/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17.25" thickTop="1" x14ac:dyDescent="0.3">
      <c r="B14" s="22"/>
      <c r="C14" s="22"/>
      <c r="E14" s="22"/>
      <c r="F14" s="22"/>
      <c r="G14" s="22"/>
      <c r="H14" s="22"/>
      <c r="I14" s="22"/>
      <c r="J14" s="22"/>
      <c r="K14" s="22"/>
      <c r="L14" s="22"/>
      <c r="M14" s="22"/>
    </row>
    <row r="16" spans="1:13" x14ac:dyDescent="0.3">
      <c r="B16" s="24" t="s">
        <v>36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3" ht="17.25" thickBot="1" x14ac:dyDescent="0.35">
      <c r="B17" s="4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3" x14ac:dyDescent="0.3">
      <c r="B18" s="5" t="s">
        <v>20</v>
      </c>
      <c r="C18" s="31" t="s">
        <v>10</v>
      </c>
      <c r="D18" s="31" t="s">
        <v>11</v>
      </c>
      <c r="E18" s="32" t="s">
        <v>13</v>
      </c>
      <c r="F18" s="27"/>
      <c r="G18" s="27"/>
      <c r="H18" s="28" t="s">
        <v>19</v>
      </c>
      <c r="I18" s="31" t="s">
        <v>10</v>
      </c>
      <c r="J18" s="31" t="s">
        <v>11</v>
      </c>
      <c r="K18" s="31" t="s">
        <v>13</v>
      </c>
      <c r="L18" s="32" t="s">
        <v>17</v>
      </c>
    </row>
    <row r="19" spans="2:13" x14ac:dyDescent="0.3">
      <c r="B19" s="29" t="s">
        <v>10</v>
      </c>
      <c r="C19" s="7">
        <v>1</v>
      </c>
      <c r="D19" s="7">
        <f>1/C20</f>
        <v>0.14285714285714285</v>
      </c>
      <c r="E19" s="8">
        <f>1/C21</f>
        <v>0.33333333333333331</v>
      </c>
      <c r="F19" s="1"/>
      <c r="G19" s="1"/>
      <c r="H19" s="29" t="s">
        <v>10</v>
      </c>
      <c r="I19" s="7">
        <f>C19/$C$22</f>
        <v>9.0909090909090912E-2</v>
      </c>
      <c r="J19" s="7">
        <f>D19/$D$22</f>
        <v>0.10638297872340426</v>
      </c>
      <c r="K19" s="7">
        <f>E19/$E$22</f>
        <v>5.2631578947368418E-2</v>
      </c>
      <c r="L19" s="8">
        <f>SUM(I19:K19)/3</f>
        <v>8.3307882859954538E-2</v>
      </c>
      <c r="M19" s="23" t="s">
        <v>29</v>
      </c>
    </row>
    <row r="20" spans="2:13" ht="16.899999999999999" customHeight="1" x14ac:dyDescent="0.3">
      <c r="B20" s="29" t="s">
        <v>11</v>
      </c>
      <c r="C20" s="7">
        <v>7</v>
      </c>
      <c r="D20" s="7">
        <v>1</v>
      </c>
      <c r="E20" s="8">
        <v>5</v>
      </c>
      <c r="F20" s="1"/>
      <c r="G20" s="1"/>
      <c r="H20" s="29" t="s">
        <v>11</v>
      </c>
      <c r="I20" s="7">
        <f>C20/$C$22</f>
        <v>0.63636363636363635</v>
      </c>
      <c r="J20" s="7">
        <f>D20/$D$22</f>
        <v>0.74468085106382986</v>
      </c>
      <c r="K20" s="7">
        <f>E20/$E$22</f>
        <v>0.78947368421052633</v>
      </c>
      <c r="L20" s="8">
        <f>SUM(I20:K20)/3</f>
        <v>0.72350605721266403</v>
      </c>
      <c r="M20" s="23" t="s">
        <v>27</v>
      </c>
    </row>
    <row r="21" spans="2:13" x14ac:dyDescent="0.3">
      <c r="B21" s="29" t="s">
        <v>13</v>
      </c>
      <c r="C21" s="7">
        <v>3</v>
      </c>
      <c r="D21" s="7">
        <f>1/E20</f>
        <v>0.2</v>
      </c>
      <c r="E21" s="8">
        <v>1</v>
      </c>
      <c r="F21" s="1"/>
      <c r="G21" s="1"/>
      <c r="H21" s="29" t="s">
        <v>13</v>
      </c>
      <c r="I21" s="7">
        <f>C21/$C$22</f>
        <v>0.27272727272727271</v>
      </c>
      <c r="J21" s="7">
        <f>D21/$D$22</f>
        <v>0.14893617021276598</v>
      </c>
      <c r="K21" s="7">
        <f>E21/$E$22</f>
        <v>0.15789473684210528</v>
      </c>
      <c r="L21" s="8">
        <f>SUM(I21:K21)/3</f>
        <v>0.19318605992738133</v>
      </c>
      <c r="M21" s="23" t="s">
        <v>28</v>
      </c>
    </row>
    <row r="22" spans="2:13" ht="17.25" thickBot="1" x14ac:dyDescent="0.35">
      <c r="B22" s="30" t="s">
        <v>16</v>
      </c>
      <c r="C22" s="9">
        <f>SUM(C19:C21)</f>
        <v>11</v>
      </c>
      <c r="D22" s="9">
        <f>SUM(D19:D21)</f>
        <v>1.3428571428571427</v>
      </c>
      <c r="E22" s="10">
        <f>SUM(E19:E21)</f>
        <v>6.333333333333333</v>
      </c>
      <c r="F22" s="1"/>
      <c r="G22" s="1"/>
      <c r="H22" s="30" t="s">
        <v>16</v>
      </c>
      <c r="I22" s="9">
        <f>SUM(I19:I21)</f>
        <v>1</v>
      </c>
      <c r="J22" s="9">
        <f>SUM(J19:J21)</f>
        <v>1.0000000000000002</v>
      </c>
      <c r="K22" s="9">
        <f>SUM(K19:K21)</f>
        <v>1</v>
      </c>
      <c r="L22" s="10">
        <f>SUM(L19:L21)</f>
        <v>0.99999999999999989</v>
      </c>
    </row>
    <row r="23" spans="2:13" x14ac:dyDescent="0.3"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3" ht="17.25" thickBot="1" x14ac:dyDescent="0.35"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3" x14ac:dyDescent="0.3">
      <c r="B25" s="5" t="s">
        <v>21</v>
      </c>
      <c r="C25" s="31" t="s">
        <v>10</v>
      </c>
      <c r="D25" s="31" t="s">
        <v>11</v>
      </c>
      <c r="E25" s="31" t="s">
        <v>13</v>
      </c>
      <c r="F25" s="32" t="s">
        <v>18</v>
      </c>
      <c r="G25" s="27"/>
      <c r="H25" s="28" t="s">
        <v>22</v>
      </c>
      <c r="I25" s="32" t="s">
        <v>23</v>
      </c>
      <c r="J25" s="27"/>
      <c r="K25" s="33" t="s">
        <v>25</v>
      </c>
      <c r="L25" s="6">
        <f>(I29-3)/(3-1)</f>
        <v>3.2909335182454313E-2</v>
      </c>
    </row>
    <row r="26" spans="2:13" x14ac:dyDescent="0.3">
      <c r="B26" s="29" t="s">
        <v>10</v>
      </c>
      <c r="C26" s="7">
        <f>C19*$L$19</f>
        <v>8.3307882859954538E-2</v>
      </c>
      <c r="D26" s="7">
        <f>D19*$L$20</f>
        <v>0.10335800817323772</v>
      </c>
      <c r="E26" s="7">
        <f>E19*$L$21</f>
        <v>6.4395353309127101E-2</v>
      </c>
      <c r="F26" s="8">
        <f>SUM(C26:E26)</f>
        <v>0.25106124434231936</v>
      </c>
      <c r="G26" s="1"/>
      <c r="H26" s="37" t="s">
        <v>10</v>
      </c>
      <c r="I26" s="8">
        <f>F26/L19</f>
        <v>3.0136553195616327</v>
      </c>
      <c r="J26" s="1"/>
      <c r="K26" s="29" t="s">
        <v>26</v>
      </c>
      <c r="L26" s="8">
        <f>L25/L27*100</f>
        <v>5.6740233073197093</v>
      </c>
    </row>
    <row r="27" spans="2:13" ht="17.25" thickBot="1" x14ac:dyDescent="0.35">
      <c r="B27" s="29" t="s">
        <v>11</v>
      </c>
      <c r="C27" s="7">
        <f>C20*$L$19</f>
        <v>0.58315518001968181</v>
      </c>
      <c r="D27" s="7">
        <f>D20*$L$20</f>
        <v>0.72350605721266403</v>
      </c>
      <c r="E27" s="7">
        <f>E20*$L$21</f>
        <v>0.96593029963690669</v>
      </c>
      <c r="F27" s="8">
        <f>SUM(C27:E27)</f>
        <v>2.2725915368692524</v>
      </c>
      <c r="G27" s="1"/>
      <c r="H27" s="37" t="s">
        <v>11</v>
      </c>
      <c r="I27" s="8">
        <f>F27/L20</f>
        <v>3.1410815627784818</v>
      </c>
      <c r="J27" s="1"/>
      <c r="K27" s="30" t="s">
        <v>32</v>
      </c>
      <c r="L27" s="10">
        <v>0.57999999999999996</v>
      </c>
    </row>
    <row r="28" spans="2:13" ht="17.25" thickBot="1" x14ac:dyDescent="0.35">
      <c r="B28" s="30" t="s">
        <v>13</v>
      </c>
      <c r="C28" s="9">
        <f>C21*$L$19</f>
        <v>0.2499236485798636</v>
      </c>
      <c r="D28" s="9">
        <f>D21*$L$20</f>
        <v>0.14470121144253281</v>
      </c>
      <c r="E28" s="9">
        <f>E21*$L$21</f>
        <v>0.19318605992738133</v>
      </c>
      <c r="F28" s="10">
        <f>SUM(C28:E28)</f>
        <v>0.58781091994977774</v>
      </c>
      <c r="G28" s="1"/>
      <c r="H28" s="37" t="s">
        <v>13</v>
      </c>
      <c r="I28" s="8">
        <f>F28/L21</f>
        <v>3.0427191287546109</v>
      </c>
      <c r="J28" s="1"/>
      <c r="K28" s="1"/>
      <c r="L28" s="1"/>
    </row>
    <row r="29" spans="2:13" ht="17.25" thickBot="1" x14ac:dyDescent="0.35">
      <c r="H29" s="38" t="s">
        <v>24</v>
      </c>
      <c r="I29" s="10">
        <f>AVERAGE(I26:I28)</f>
        <v>3.0658186703649086</v>
      </c>
    </row>
    <row r="31" spans="2:13" ht="17.25" thickBot="1" x14ac:dyDescent="0.3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3" spans="2:16" x14ac:dyDescent="0.3">
      <c r="B33" s="24" t="s">
        <v>35</v>
      </c>
    </row>
    <row r="34" spans="2:16" ht="17.25" thickBot="1" x14ac:dyDescent="0.35"/>
    <row r="35" spans="2:16" ht="17.25" thickBot="1" x14ac:dyDescent="0.35">
      <c r="B35" s="16" t="s">
        <v>10</v>
      </c>
      <c r="C35" s="1"/>
      <c r="D35" s="1"/>
      <c r="E35" s="1"/>
    </row>
    <row r="36" spans="2:16" ht="17.25" thickBot="1" x14ac:dyDescent="0.35">
      <c r="B36" s="17"/>
      <c r="C36" s="1"/>
      <c r="D36" s="1"/>
      <c r="E36" s="1"/>
    </row>
    <row r="37" spans="2:16" ht="17.25" thickTop="1" x14ac:dyDescent="0.3">
      <c r="B37" s="41" t="s">
        <v>20</v>
      </c>
      <c r="C37" s="31" t="s">
        <v>34</v>
      </c>
      <c r="D37" s="31" t="s">
        <v>5</v>
      </c>
      <c r="E37" s="32" t="s">
        <v>16</v>
      </c>
    </row>
    <row r="38" spans="2:16" ht="17.25" thickBot="1" x14ac:dyDescent="0.35">
      <c r="B38" s="30" t="s">
        <v>38</v>
      </c>
      <c r="C38" s="9">
        <v>1</v>
      </c>
      <c r="D38" s="9">
        <f>5.11532*LN(D6)+1</f>
        <v>1.575143200359252</v>
      </c>
      <c r="E38" s="10">
        <f>SUM(C38:D38)</f>
        <v>2.575143200359252</v>
      </c>
    </row>
    <row r="39" spans="2:16" ht="17.25" thickBot="1" x14ac:dyDescent="0.35">
      <c r="B39" s="1"/>
      <c r="C39" s="1"/>
      <c r="D39" s="1"/>
      <c r="E39" s="1"/>
    </row>
    <row r="40" spans="2:16" x14ac:dyDescent="0.3">
      <c r="B40" s="5" t="s">
        <v>19</v>
      </c>
      <c r="C40" s="31" t="s">
        <v>34</v>
      </c>
      <c r="D40" s="31" t="s">
        <v>5</v>
      </c>
      <c r="E40" s="32" t="s">
        <v>16</v>
      </c>
    </row>
    <row r="41" spans="2:16" x14ac:dyDescent="0.3">
      <c r="B41" s="29" t="s">
        <v>33</v>
      </c>
      <c r="C41" s="1">
        <f>C38/E38</f>
        <v>0.38832791895242658</v>
      </c>
      <c r="D41" s="1">
        <f>D38/E38</f>
        <v>0.61167208104757342</v>
      </c>
      <c r="E41" s="8">
        <f>SUM(C41:D41)</f>
        <v>1</v>
      </c>
    </row>
    <row r="42" spans="2:16" ht="17.25" thickBot="1" x14ac:dyDescent="0.35">
      <c r="B42" s="30" t="s">
        <v>17</v>
      </c>
      <c r="C42" s="9">
        <f>C41</f>
        <v>0.38832791895242658</v>
      </c>
      <c r="D42" s="9">
        <f>D41</f>
        <v>0.61167208104757342</v>
      </c>
      <c r="E42" s="10">
        <f>SUM(C42:D42)</f>
        <v>1</v>
      </c>
      <c r="N42" s="11"/>
      <c r="O42" s="11"/>
      <c r="P42" s="11"/>
    </row>
    <row r="43" spans="2:16" ht="17.25" thickBot="1" x14ac:dyDescent="0.35">
      <c r="B43" s="3"/>
      <c r="C43" s="1"/>
      <c r="D43" s="1"/>
      <c r="E43" s="1"/>
    </row>
    <row r="44" spans="2:16" ht="17.25" thickBot="1" x14ac:dyDescent="0.35">
      <c r="B44" s="16" t="s">
        <v>11</v>
      </c>
      <c r="C44" s="1"/>
      <c r="D44" s="1"/>
      <c r="E44" s="1"/>
    </row>
    <row r="45" spans="2:16" ht="17.25" thickBot="1" x14ac:dyDescent="0.35">
      <c r="B45" s="39"/>
      <c r="C45" s="15"/>
      <c r="D45" s="15"/>
      <c r="E45" s="15"/>
      <c r="F45" s="40"/>
      <c r="G45" s="40"/>
      <c r="H45" s="40"/>
      <c r="I45" s="40"/>
      <c r="J45" s="40"/>
      <c r="K45" s="40"/>
      <c r="L45" s="40"/>
      <c r="M45" s="40"/>
    </row>
    <row r="46" spans="2:16" x14ac:dyDescent="0.3">
      <c r="B46" s="5" t="s">
        <v>20</v>
      </c>
      <c r="C46" s="34" t="s">
        <v>34</v>
      </c>
      <c r="D46" s="34" t="s">
        <v>5</v>
      </c>
      <c r="E46" s="35" t="s">
        <v>16</v>
      </c>
    </row>
    <row r="47" spans="2:16" x14ac:dyDescent="0.3">
      <c r="B47" s="29" t="s">
        <v>6</v>
      </c>
      <c r="C47" s="1">
        <v>1</v>
      </c>
      <c r="D47" s="1">
        <v>3</v>
      </c>
      <c r="E47" s="8">
        <f>SUM(C47:D47)</f>
        <v>4</v>
      </c>
    </row>
    <row r="48" spans="2:16" x14ac:dyDescent="0.3">
      <c r="B48" s="29" t="s">
        <v>7</v>
      </c>
      <c r="C48" s="1">
        <v>1</v>
      </c>
      <c r="D48" s="1">
        <v>6</v>
      </c>
      <c r="E48" s="8">
        <f>SUM(C48:D48)</f>
        <v>7</v>
      </c>
    </row>
    <row r="49" spans="2:5" ht="17.25" thickBot="1" x14ac:dyDescent="0.35">
      <c r="B49" s="30" t="s">
        <v>8</v>
      </c>
      <c r="C49" s="9">
        <v>1</v>
      </c>
      <c r="D49" s="9">
        <v>9</v>
      </c>
      <c r="E49" s="10">
        <f>SUM(C49:D49)</f>
        <v>10</v>
      </c>
    </row>
    <row r="50" spans="2:5" ht="17.25" thickBot="1" x14ac:dyDescent="0.35">
      <c r="B50" s="3"/>
      <c r="C50" s="1"/>
      <c r="D50" s="1"/>
      <c r="E50" s="1"/>
    </row>
    <row r="51" spans="2:5" x14ac:dyDescent="0.3">
      <c r="B51" s="5" t="s">
        <v>19</v>
      </c>
      <c r="C51" s="34" t="s">
        <v>34</v>
      </c>
      <c r="D51" s="34" t="s">
        <v>5</v>
      </c>
      <c r="E51" s="35" t="s">
        <v>16</v>
      </c>
    </row>
    <row r="52" spans="2:5" x14ac:dyDescent="0.3">
      <c r="B52" s="29" t="s">
        <v>6</v>
      </c>
      <c r="C52" s="1">
        <f>C47/E47</f>
        <v>0.25</v>
      </c>
      <c r="D52" s="1">
        <f>D47/E47</f>
        <v>0.75</v>
      </c>
      <c r="E52" s="8">
        <f>SUM(C52:D52)</f>
        <v>1</v>
      </c>
    </row>
    <row r="53" spans="2:5" x14ac:dyDescent="0.3">
      <c r="B53" s="29" t="s">
        <v>7</v>
      </c>
      <c r="C53" s="1">
        <f>C48/E48</f>
        <v>0.14285714285714285</v>
      </c>
      <c r="D53" s="1">
        <f>D48/E48</f>
        <v>0.8571428571428571</v>
      </c>
      <c r="E53" s="8">
        <f>SUM(C53:D53)</f>
        <v>1</v>
      </c>
    </row>
    <row r="54" spans="2:5" x14ac:dyDescent="0.3">
      <c r="B54" s="29" t="s">
        <v>8</v>
      </c>
      <c r="C54" s="1">
        <f>C49/E49</f>
        <v>0.1</v>
      </c>
      <c r="D54" s="1">
        <f>D49/E49</f>
        <v>0.9</v>
      </c>
      <c r="E54" s="8">
        <f>SUM(C54:D54)</f>
        <v>1</v>
      </c>
    </row>
    <row r="55" spans="2:5" ht="17.25" thickBot="1" x14ac:dyDescent="0.35">
      <c r="B55" s="30" t="s">
        <v>17</v>
      </c>
      <c r="C55" s="9">
        <f>AVERAGE(C52:C54)</f>
        <v>0.16428571428571428</v>
      </c>
      <c r="D55" s="9">
        <f>AVERAGE(D52:D54)</f>
        <v>0.83571428571428574</v>
      </c>
      <c r="E55" s="10">
        <f>SUM(C55:D55)</f>
        <v>1</v>
      </c>
    </row>
    <row r="56" spans="2:5" ht="17.25" thickBot="1" x14ac:dyDescent="0.35">
      <c r="B56" s="3"/>
      <c r="C56" s="1"/>
      <c r="D56" s="1"/>
      <c r="E56" s="1"/>
    </row>
    <row r="57" spans="2:5" ht="17.25" thickBot="1" x14ac:dyDescent="0.35">
      <c r="B57" s="16" t="s">
        <v>13</v>
      </c>
      <c r="C57" s="1"/>
      <c r="D57" s="1"/>
      <c r="E57" s="1"/>
    </row>
    <row r="58" spans="2:5" ht="17.25" thickBot="1" x14ac:dyDescent="0.35">
      <c r="B58" s="3"/>
      <c r="C58" s="1"/>
      <c r="D58" s="1"/>
      <c r="E58" s="1"/>
    </row>
    <row r="59" spans="2:5" x14ac:dyDescent="0.3">
      <c r="B59" s="5" t="s">
        <v>20</v>
      </c>
      <c r="C59" s="34" t="s">
        <v>34</v>
      </c>
      <c r="D59" s="34" t="s">
        <v>5</v>
      </c>
      <c r="E59" s="35" t="s">
        <v>16</v>
      </c>
    </row>
    <row r="60" spans="2:5" x14ac:dyDescent="0.3">
      <c r="B60" s="29" t="s">
        <v>12</v>
      </c>
      <c r="C60" s="1">
        <v>1</v>
      </c>
      <c r="D60" s="1">
        <v>5</v>
      </c>
      <c r="E60" s="8">
        <f>SUM(C60:D60)</f>
        <v>6</v>
      </c>
    </row>
    <row r="61" spans="2:5" x14ac:dyDescent="0.3">
      <c r="B61" s="29" t="s">
        <v>14</v>
      </c>
      <c r="C61" s="1">
        <v>1</v>
      </c>
      <c r="D61" s="1">
        <v>7</v>
      </c>
      <c r="E61" s="8">
        <f>SUM(C61:D61)</f>
        <v>8</v>
      </c>
    </row>
    <row r="62" spans="2:5" ht="17.25" thickBot="1" x14ac:dyDescent="0.35">
      <c r="B62" s="30" t="s">
        <v>15</v>
      </c>
      <c r="C62" s="9">
        <v>1</v>
      </c>
      <c r="D62" s="9">
        <v>3</v>
      </c>
      <c r="E62" s="10">
        <f>SUM(C62:D62)</f>
        <v>4</v>
      </c>
    </row>
    <row r="63" spans="2:5" ht="17.25" thickBot="1" x14ac:dyDescent="0.35">
      <c r="B63" s="3"/>
      <c r="C63" s="1"/>
      <c r="D63" s="1"/>
      <c r="E63" s="1"/>
    </row>
    <row r="64" spans="2:5" x14ac:dyDescent="0.3">
      <c r="B64" s="5" t="s">
        <v>19</v>
      </c>
      <c r="C64" s="34" t="s">
        <v>34</v>
      </c>
      <c r="D64" s="34" t="s">
        <v>5</v>
      </c>
      <c r="E64" s="35" t="s">
        <v>16</v>
      </c>
    </row>
    <row r="65" spans="1:13" x14ac:dyDescent="0.3">
      <c r="B65" s="29" t="s">
        <v>12</v>
      </c>
      <c r="C65" s="1">
        <f>C60/E60</f>
        <v>0.16666666666666666</v>
      </c>
      <c r="D65" s="1">
        <f>D60/E60</f>
        <v>0.83333333333333337</v>
      </c>
      <c r="E65" s="8">
        <f>SUM(C65:D65)</f>
        <v>1</v>
      </c>
    </row>
    <row r="66" spans="1:13" x14ac:dyDescent="0.3">
      <c r="B66" s="29" t="s">
        <v>14</v>
      </c>
      <c r="C66" s="1">
        <f>C61/E61</f>
        <v>0.125</v>
      </c>
      <c r="D66" s="1">
        <f>D61/E61</f>
        <v>0.875</v>
      </c>
      <c r="E66" s="8">
        <f>SUM(C66:D66)</f>
        <v>1</v>
      </c>
    </row>
    <row r="67" spans="1:13" x14ac:dyDescent="0.3">
      <c r="B67" s="29" t="s">
        <v>15</v>
      </c>
      <c r="C67" s="1">
        <f>C62/E62</f>
        <v>0.25</v>
      </c>
      <c r="D67" s="1">
        <f>D62/E62</f>
        <v>0.75</v>
      </c>
      <c r="E67" s="8">
        <f>SUM(C67:D67)</f>
        <v>1</v>
      </c>
    </row>
    <row r="68" spans="1:13" ht="17.25" thickBot="1" x14ac:dyDescent="0.35">
      <c r="B68" s="30" t="s">
        <v>17</v>
      </c>
      <c r="C68" s="9">
        <f>AVERAGE(C65:C67)</f>
        <v>0.18055555555555555</v>
      </c>
      <c r="D68" s="9">
        <f>AVERAGE(D65:D67)</f>
        <v>0.81944444444444453</v>
      </c>
      <c r="E68" s="10">
        <f>SUM(C68:D68)</f>
        <v>1</v>
      </c>
    </row>
    <row r="70" spans="1:13" x14ac:dyDescent="0.3">
      <c r="B70" s="91" t="s">
        <v>137</v>
      </c>
    </row>
    <row r="71" spans="1:13" ht="17.25" thickBot="1" x14ac:dyDescent="0.35"/>
    <row r="72" spans="1:13" x14ac:dyDescent="0.3">
      <c r="B72" s="47"/>
      <c r="C72" s="50" t="s">
        <v>41</v>
      </c>
    </row>
    <row r="73" spans="1:13" s="40" customFormat="1" x14ac:dyDescent="0.3">
      <c r="A73"/>
      <c r="B73" s="48" t="s">
        <v>40</v>
      </c>
      <c r="C73" s="12">
        <f>L19</f>
        <v>8.3307882859954538E-2</v>
      </c>
      <c r="D73"/>
      <c r="E73"/>
      <c r="F73"/>
      <c r="G73"/>
      <c r="H73"/>
      <c r="I73"/>
      <c r="J73"/>
      <c r="K73"/>
      <c r="L73"/>
      <c r="M73"/>
    </row>
    <row r="74" spans="1:13" x14ac:dyDescent="0.3">
      <c r="B74" s="48" t="s">
        <v>47</v>
      </c>
      <c r="C74" s="12">
        <f>L20</f>
        <v>0.72350605721266403</v>
      </c>
    </row>
    <row r="75" spans="1:13" ht="17.25" thickBot="1" x14ac:dyDescent="0.35">
      <c r="B75" s="49" t="s">
        <v>9</v>
      </c>
      <c r="C75" s="14">
        <f>L21</f>
        <v>0.19318605992738133</v>
      </c>
    </row>
    <row r="76" spans="1:13" x14ac:dyDescent="0.3">
      <c r="B76" s="36"/>
    </row>
    <row r="77" spans="1:13" x14ac:dyDescent="0.3">
      <c r="B77" s="24" t="s">
        <v>138</v>
      </c>
    </row>
    <row r="78" spans="1:13" ht="17.25" thickBot="1" x14ac:dyDescent="0.35">
      <c r="B78" s="36"/>
    </row>
    <row r="79" spans="1:13" x14ac:dyDescent="0.3">
      <c r="B79" s="47"/>
      <c r="C79" s="51" t="s">
        <v>42</v>
      </c>
      <c r="D79" s="50" t="s">
        <v>43</v>
      </c>
    </row>
    <row r="80" spans="1:13" x14ac:dyDescent="0.3">
      <c r="B80" s="48" t="s">
        <v>40</v>
      </c>
      <c r="C80">
        <f>C42</f>
        <v>0.38832791895242658</v>
      </c>
      <c r="D80" s="12">
        <f>D42</f>
        <v>0.61167208104757342</v>
      </c>
    </row>
    <row r="81" spans="2:4" x14ac:dyDescent="0.3">
      <c r="B81" s="48" t="s">
        <v>47</v>
      </c>
      <c r="C81">
        <f>C55</f>
        <v>0.16428571428571428</v>
      </c>
      <c r="D81" s="12">
        <f>D55</f>
        <v>0.83571428571428574</v>
      </c>
    </row>
    <row r="82" spans="2:4" ht="17.25" thickBot="1" x14ac:dyDescent="0.35">
      <c r="B82" s="49" t="s">
        <v>44</v>
      </c>
      <c r="C82" s="13">
        <f>C68</f>
        <v>0.18055555555555555</v>
      </c>
      <c r="D82" s="14">
        <f>D68</f>
        <v>0.81944444444444453</v>
      </c>
    </row>
    <row r="83" spans="2:4" x14ac:dyDescent="0.3">
      <c r="B83" s="92"/>
      <c r="C83" s="93"/>
      <c r="D83" s="93"/>
    </row>
    <row r="85" spans="2:4" x14ac:dyDescent="0.3">
      <c r="B85" s="94" t="s">
        <v>139</v>
      </c>
    </row>
    <row r="86" spans="2:4" ht="17.25" thickBot="1" x14ac:dyDescent="0.35">
      <c r="B86" s="13"/>
      <c r="C86" s="13"/>
      <c r="D86" s="13"/>
    </row>
    <row r="87" spans="2:4" ht="17.25" thickBot="1" x14ac:dyDescent="0.35">
      <c r="B87" s="49" t="s">
        <v>50</v>
      </c>
      <c r="C87" s="13">
        <v>0.18609329999999999</v>
      </c>
      <c r="D87" s="14">
        <v>0.81390669000000004</v>
      </c>
    </row>
  </sheetData>
  <mergeCells count="2">
    <mergeCell ref="B8:B9"/>
    <mergeCell ref="B6:B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226D-76E5-4B43-B89D-D28D6F9DB6CB}">
  <dimension ref="A2:O84"/>
  <sheetViews>
    <sheetView showGridLines="0" topLeftCell="A33" zoomScale="40" zoomScaleNormal="40" workbookViewId="0">
      <selection activeCell="F54" sqref="F54"/>
    </sheetView>
  </sheetViews>
  <sheetFormatPr defaultRowHeight="16.5" x14ac:dyDescent="0.3"/>
  <cols>
    <col min="2" max="2" width="24.375" customWidth="1"/>
    <col min="3" max="3" width="26.5" bestFit="1" customWidth="1"/>
    <col min="4" max="4" width="25.125" bestFit="1" customWidth="1"/>
    <col min="5" max="5" width="14.625" bestFit="1" customWidth="1"/>
    <col min="6" max="6" width="22.625" bestFit="1" customWidth="1"/>
    <col min="7" max="7" width="12.875" bestFit="1" customWidth="1"/>
    <col min="8" max="9" width="26.5" bestFit="1" customWidth="1"/>
    <col min="10" max="10" width="23.625" bestFit="1" customWidth="1"/>
    <col min="11" max="11" width="14.625" bestFit="1" customWidth="1"/>
    <col min="12" max="12" width="19.625" bestFit="1" customWidth="1"/>
    <col min="13" max="13" width="5.25" bestFit="1" customWidth="1"/>
  </cols>
  <sheetData>
    <row r="2" spans="2:13" x14ac:dyDescent="0.3">
      <c r="B2" s="24" t="s">
        <v>35</v>
      </c>
    </row>
    <row r="3" spans="2:13" ht="17.25" thickBot="1" x14ac:dyDescent="0.35"/>
    <row r="4" spans="2:13" ht="17.25" thickBot="1" x14ac:dyDescent="0.35">
      <c r="B4" s="18" t="s">
        <v>4</v>
      </c>
      <c r="C4" s="19"/>
      <c r="F4" s="20"/>
      <c r="G4" s="20"/>
    </row>
    <row r="5" spans="2:13" ht="18" thickTop="1" thickBot="1" x14ac:dyDescent="0.35">
      <c r="B5" s="3"/>
      <c r="D5" s="21"/>
      <c r="E5" s="22"/>
      <c r="H5" s="22"/>
      <c r="I5" s="22"/>
      <c r="J5" s="22"/>
      <c r="K5" s="22"/>
      <c r="L5" s="22"/>
      <c r="M5" s="22"/>
    </row>
    <row r="6" spans="2:13" ht="17.25" thickBot="1" x14ac:dyDescent="0.35">
      <c r="B6" s="84" t="s">
        <v>0</v>
      </c>
      <c r="C6" s="25" t="s">
        <v>1</v>
      </c>
      <c r="D6" s="12">
        <v>1.119</v>
      </c>
    </row>
    <row r="7" spans="2:13" x14ac:dyDescent="0.3">
      <c r="B7" s="84"/>
      <c r="C7" s="42" t="s">
        <v>2</v>
      </c>
      <c r="D7" s="12">
        <f>5.11532*LN(D6)+1</f>
        <v>1.575143200359252</v>
      </c>
    </row>
    <row r="8" spans="2:13" x14ac:dyDescent="0.3">
      <c r="B8" s="85" t="s">
        <v>3</v>
      </c>
      <c r="C8" s="42" t="s">
        <v>1</v>
      </c>
      <c r="D8" s="12">
        <v>1</v>
      </c>
    </row>
    <row r="9" spans="2:13" ht="17.25" thickBot="1" x14ac:dyDescent="0.35">
      <c r="B9" s="85"/>
      <c r="C9" s="26" t="s">
        <v>2</v>
      </c>
      <c r="D9" s="14">
        <v>1</v>
      </c>
    </row>
    <row r="10" spans="2:13" x14ac:dyDescent="0.3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</row>
    <row r="11" spans="2:13" ht="17.25" thickBot="1" x14ac:dyDescent="0.35">
      <c r="D11" s="20"/>
    </row>
    <row r="12" spans="2:13" ht="17.25" thickTop="1" x14ac:dyDescent="0.3">
      <c r="B12" s="22"/>
      <c r="C12" s="22"/>
      <c r="E12" s="22"/>
      <c r="F12" s="22"/>
      <c r="G12" s="22"/>
      <c r="H12" s="22"/>
      <c r="I12" s="22"/>
      <c r="J12" s="22"/>
      <c r="K12" s="22"/>
      <c r="L12" s="22"/>
      <c r="M12" s="22"/>
    </row>
    <row r="14" spans="2:13" x14ac:dyDescent="0.3">
      <c r="B14" s="24" t="s">
        <v>36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</row>
    <row r="15" spans="2:13" ht="17.25" thickBot="1" x14ac:dyDescent="0.35"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spans="2:13" x14ac:dyDescent="0.3">
      <c r="B16" s="5" t="s">
        <v>20</v>
      </c>
      <c r="C16" s="31" t="s">
        <v>10</v>
      </c>
      <c r="D16" s="31" t="s">
        <v>11</v>
      </c>
      <c r="E16" s="32" t="s">
        <v>13</v>
      </c>
      <c r="F16" s="27"/>
      <c r="G16" s="27"/>
      <c r="H16" s="28" t="s">
        <v>19</v>
      </c>
      <c r="I16" s="31" t="s">
        <v>10</v>
      </c>
      <c r="J16" s="31" t="s">
        <v>11</v>
      </c>
      <c r="K16" s="31" t="s">
        <v>13</v>
      </c>
      <c r="L16" s="32" t="s">
        <v>17</v>
      </c>
    </row>
    <row r="17" spans="2:13" x14ac:dyDescent="0.3">
      <c r="B17" s="44" t="s">
        <v>10</v>
      </c>
      <c r="C17" s="45">
        <v>1</v>
      </c>
      <c r="D17" s="45">
        <f>1/C18</f>
        <v>0.14285714285714285</v>
      </c>
      <c r="E17" s="8">
        <f>1/C19</f>
        <v>0.2</v>
      </c>
      <c r="F17" s="45"/>
      <c r="G17" s="45"/>
      <c r="H17" s="44" t="s">
        <v>10</v>
      </c>
      <c r="I17" s="45">
        <f>C17/$C$20</f>
        <v>7.6923076923076927E-2</v>
      </c>
      <c r="J17" s="45">
        <f>D17/$D$20</f>
        <v>8.6956521739130432E-2</v>
      </c>
      <c r="K17" s="45">
        <f>E17/$E$20</f>
        <v>6.25E-2</v>
      </c>
      <c r="L17" s="8">
        <f>SUM(I17:K17)/3</f>
        <v>7.5459866220735791E-2</v>
      </c>
      <c r="M17" s="23" t="s">
        <v>29</v>
      </c>
    </row>
    <row r="18" spans="2:13" x14ac:dyDescent="0.3">
      <c r="B18" s="44" t="s">
        <v>11</v>
      </c>
      <c r="C18" s="45">
        <v>7</v>
      </c>
      <c r="D18" s="45">
        <v>1</v>
      </c>
      <c r="E18" s="8">
        <v>2</v>
      </c>
      <c r="F18" s="45"/>
      <c r="G18" s="45"/>
      <c r="H18" s="44" t="s">
        <v>11</v>
      </c>
      <c r="I18" s="45">
        <f>C18/$C$20</f>
        <v>0.53846153846153844</v>
      </c>
      <c r="J18" s="45">
        <f>D18/$D$20</f>
        <v>0.60869565217391308</v>
      </c>
      <c r="K18" s="45">
        <f>E18/$E$20</f>
        <v>0.625</v>
      </c>
      <c r="L18" s="8">
        <f>SUM(I18:K18)/3</f>
        <v>0.59071906354515047</v>
      </c>
      <c r="M18" s="23" t="s">
        <v>27</v>
      </c>
    </row>
    <row r="19" spans="2:13" x14ac:dyDescent="0.3">
      <c r="B19" s="44" t="s">
        <v>13</v>
      </c>
      <c r="C19" s="45">
        <v>5</v>
      </c>
      <c r="D19" s="45">
        <f>1/E18</f>
        <v>0.5</v>
      </c>
      <c r="E19" s="8">
        <v>1</v>
      </c>
      <c r="F19" s="45"/>
      <c r="G19" s="45"/>
      <c r="H19" s="44" t="s">
        <v>13</v>
      </c>
      <c r="I19" s="45">
        <f>C19/$C$20</f>
        <v>0.38461538461538464</v>
      </c>
      <c r="J19" s="45">
        <f>D19/$D$20</f>
        <v>0.30434782608695654</v>
      </c>
      <c r="K19" s="45">
        <f>E19/$E$20</f>
        <v>0.3125</v>
      </c>
      <c r="L19" s="8">
        <f>SUM(I19:K19)/3</f>
        <v>0.33382107023411373</v>
      </c>
      <c r="M19" s="23" t="s">
        <v>28</v>
      </c>
    </row>
    <row r="20" spans="2:13" ht="17.25" thickBot="1" x14ac:dyDescent="0.35">
      <c r="B20" s="30" t="s">
        <v>16</v>
      </c>
      <c r="C20" s="9">
        <f>SUM(C17:C19)</f>
        <v>13</v>
      </c>
      <c r="D20" s="9">
        <f>SUM(D17:D19)</f>
        <v>1.6428571428571428</v>
      </c>
      <c r="E20" s="10">
        <f>SUM(E17:E19)</f>
        <v>3.2</v>
      </c>
      <c r="F20" s="45"/>
      <c r="G20" s="45"/>
      <c r="H20" s="30" t="s">
        <v>16</v>
      </c>
      <c r="I20" s="9">
        <f>SUM(I17:I19)</f>
        <v>1</v>
      </c>
      <c r="J20" s="9">
        <f>SUM(J17:J19)</f>
        <v>1</v>
      </c>
      <c r="K20" s="9">
        <f>SUM(K17:K19)</f>
        <v>1</v>
      </c>
      <c r="L20" s="10">
        <f>SUM(L17:L19)</f>
        <v>1</v>
      </c>
    </row>
    <row r="21" spans="2:13" x14ac:dyDescent="0.3">
      <c r="B21" s="3"/>
      <c r="C21" s="45"/>
      <c r="D21" s="45"/>
      <c r="E21" s="45"/>
      <c r="F21" s="45"/>
      <c r="G21" s="45"/>
      <c r="H21" s="45"/>
      <c r="I21" s="45"/>
      <c r="J21" s="45"/>
      <c r="K21" s="45"/>
      <c r="L21" s="45"/>
    </row>
    <row r="22" spans="2:13" ht="17.25" thickBot="1" x14ac:dyDescent="0.35">
      <c r="B22" s="3"/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2:13" x14ac:dyDescent="0.3">
      <c r="B23" s="5" t="s">
        <v>21</v>
      </c>
      <c r="C23" s="31" t="s">
        <v>10</v>
      </c>
      <c r="D23" s="31" t="s">
        <v>11</v>
      </c>
      <c r="E23" s="31" t="s">
        <v>13</v>
      </c>
      <c r="F23" s="32" t="s">
        <v>18</v>
      </c>
      <c r="G23" s="27"/>
      <c r="H23" s="28" t="s">
        <v>22</v>
      </c>
      <c r="I23" s="32" t="s">
        <v>23</v>
      </c>
      <c r="J23" s="27"/>
      <c r="K23" s="33" t="s">
        <v>25</v>
      </c>
      <c r="L23" s="6">
        <f>(I27-3)/(3-1)</f>
        <v>7.0884962905057858E-3</v>
      </c>
    </row>
    <row r="24" spans="2:13" x14ac:dyDescent="0.3">
      <c r="B24" s="44" t="s">
        <v>10</v>
      </c>
      <c r="C24" s="45">
        <f>C17*$L$17</f>
        <v>7.5459866220735791E-2</v>
      </c>
      <c r="D24" s="45">
        <f>D17*$L$18</f>
        <v>8.4388437649307202E-2</v>
      </c>
      <c r="E24" s="45">
        <f>E17*$L$19</f>
        <v>6.6764214046822742E-2</v>
      </c>
      <c r="F24" s="8">
        <f>SUM(C24:E24)</f>
        <v>0.22661251791686576</v>
      </c>
      <c r="G24" s="45"/>
      <c r="H24" s="37" t="s">
        <v>10</v>
      </c>
      <c r="I24" s="8">
        <f>F24/L17</f>
        <v>3.0030866640284923</v>
      </c>
      <c r="J24" s="45"/>
      <c r="K24" s="44" t="s">
        <v>26</v>
      </c>
      <c r="L24" s="8">
        <f>L23/L25*100</f>
        <v>1.2221545328458252</v>
      </c>
    </row>
    <row r="25" spans="2:13" ht="17.25" thickBot="1" x14ac:dyDescent="0.35">
      <c r="B25" s="44" t="s">
        <v>11</v>
      </c>
      <c r="C25" s="45">
        <f>C18*$L$17</f>
        <v>0.52821906354515058</v>
      </c>
      <c r="D25" s="45">
        <f>D18*$L$18</f>
        <v>0.59071906354515047</v>
      </c>
      <c r="E25" s="45">
        <f>E18*$L$19</f>
        <v>0.66764214046822745</v>
      </c>
      <c r="F25" s="8">
        <f>SUM(C25:E25)</f>
        <v>1.7865802675585285</v>
      </c>
      <c r="G25" s="45"/>
      <c r="H25" s="37" t="s">
        <v>11</v>
      </c>
      <c r="I25" s="8">
        <f>F25/L18</f>
        <v>3.0244161358811041</v>
      </c>
      <c r="J25" s="45"/>
      <c r="K25" s="30" t="s">
        <v>32</v>
      </c>
      <c r="L25" s="10">
        <v>0.57999999999999996</v>
      </c>
    </row>
    <row r="26" spans="2:13" ht="17.25" thickBot="1" x14ac:dyDescent="0.35">
      <c r="B26" s="30" t="s">
        <v>13</v>
      </c>
      <c r="C26" s="9">
        <f>C19*$L$17</f>
        <v>0.37729933110367897</v>
      </c>
      <c r="D26" s="9">
        <f>D19*$L$18</f>
        <v>0.29535953177257523</v>
      </c>
      <c r="E26" s="9">
        <f>E19*$L$19</f>
        <v>0.33382107023411373</v>
      </c>
      <c r="F26" s="10">
        <f>SUM(C26:E26)</f>
        <v>1.006479933110368</v>
      </c>
      <c r="G26" s="45"/>
      <c r="H26" s="37" t="s">
        <v>13</v>
      </c>
      <c r="I26" s="8">
        <f>F26/L19</f>
        <v>3.0150281778334378</v>
      </c>
      <c r="J26" s="45"/>
      <c r="K26" s="45"/>
      <c r="L26" s="45"/>
    </row>
    <row r="27" spans="2:13" ht="17.25" thickBot="1" x14ac:dyDescent="0.35">
      <c r="H27" s="38" t="s">
        <v>24</v>
      </c>
      <c r="I27" s="10">
        <f>AVERAGE(I24:I26)</f>
        <v>3.0141769925810116</v>
      </c>
    </row>
    <row r="29" spans="2:13" ht="17.25" thickBot="1" x14ac:dyDescent="0.3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2" spans="2:13" ht="17.25" thickBot="1" x14ac:dyDescent="0.35"/>
    <row r="33" spans="1:15" ht="17.25" thickBot="1" x14ac:dyDescent="0.35">
      <c r="B33" s="16" t="s">
        <v>10</v>
      </c>
      <c r="C33" s="45"/>
      <c r="D33" s="45"/>
      <c r="E33" s="45"/>
    </row>
    <row r="34" spans="1:15" ht="17.25" thickBot="1" x14ac:dyDescent="0.35">
      <c r="B34" s="3"/>
      <c r="C34" s="45"/>
      <c r="D34" s="45"/>
      <c r="E34" s="45"/>
    </row>
    <row r="35" spans="1:15" x14ac:dyDescent="0.3">
      <c r="B35" s="5" t="s">
        <v>20</v>
      </c>
      <c r="C35" s="31" t="s">
        <v>34</v>
      </c>
      <c r="D35" s="31" t="s">
        <v>5</v>
      </c>
      <c r="E35" s="32" t="s">
        <v>16</v>
      </c>
    </row>
    <row r="36" spans="1:15" ht="17.25" thickBot="1" x14ac:dyDescent="0.35">
      <c r="B36" s="30" t="s">
        <v>33</v>
      </c>
      <c r="C36" s="9">
        <v>1</v>
      </c>
      <c r="D36" s="9">
        <f>D7</f>
        <v>1.575143200359252</v>
      </c>
      <c r="E36" s="10">
        <f>SUM(C36:D36)</f>
        <v>2.575143200359252</v>
      </c>
    </row>
    <row r="37" spans="1:15" ht="17.25" thickBot="1" x14ac:dyDescent="0.35">
      <c r="B37" s="45"/>
      <c r="C37" s="45"/>
      <c r="D37" s="45"/>
      <c r="E37" s="45"/>
    </row>
    <row r="38" spans="1:15" x14ac:dyDescent="0.3">
      <c r="B38" s="5" t="s">
        <v>19</v>
      </c>
      <c r="C38" s="31" t="s">
        <v>34</v>
      </c>
      <c r="D38" s="31" t="s">
        <v>5</v>
      </c>
      <c r="E38" s="32" t="s">
        <v>16</v>
      </c>
    </row>
    <row r="39" spans="1:15" x14ac:dyDescent="0.3">
      <c r="B39" s="44" t="s">
        <v>33</v>
      </c>
      <c r="C39" s="45">
        <f>C36/E36</f>
        <v>0.38832791895242658</v>
      </c>
      <c r="D39" s="45">
        <f>D36/E36</f>
        <v>0.61167208104757342</v>
      </c>
      <c r="E39" s="8">
        <f>SUM(C39:D39)</f>
        <v>1</v>
      </c>
    </row>
    <row r="40" spans="1:15" ht="17.25" thickBot="1" x14ac:dyDescent="0.35">
      <c r="B40" s="30" t="s">
        <v>17</v>
      </c>
      <c r="C40" s="9">
        <f>C39</f>
        <v>0.38832791895242658</v>
      </c>
      <c r="D40" s="9">
        <f>D39</f>
        <v>0.61167208104757342</v>
      </c>
      <c r="E40" s="10">
        <f>SUM(C40:D40)</f>
        <v>1</v>
      </c>
    </row>
    <row r="41" spans="1:15" ht="17.25" thickBot="1" x14ac:dyDescent="0.35">
      <c r="B41" s="3"/>
      <c r="C41" s="45"/>
      <c r="D41" s="45"/>
      <c r="E41" s="45"/>
    </row>
    <row r="42" spans="1:15" ht="17.25" thickBot="1" x14ac:dyDescent="0.35">
      <c r="B42" s="16" t="s">
        <v>11</v>
      </c>
      <c r="C42" s="45"/>
      <c r="D42" s="45"/>
      <c r="E42" s="45"/>
    </row>
    <row r="43" spans="1:15" ht="17.25" thickBot="1" x14ac:dyDescent="0.35">
      <c r="A43" s="36"/>
      <c r="B43" s="43"/>
      <c r="C43" s="3"/>
      <c r="D43" s="3"/>
      <c r="E43" s="3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5" x14ac:dyDescent="0.3">
      <c r="B44" s="5" t="s">
        <v>20</v>
      </c>
      <c r="C44" s="34" t="s">
        <v>34</v>
      </c>
      <c r="D44" s="34" t="s">
        <v>5</v>
      </c>
      <c r="E44" s="35" t="s">
        <v>16</v>
      </c>
    </row>
    <row r="45" spans="1:15" x14ac:dyDescent="0.3">
      <c r="B45" s="44" t="s">
        <v>6</v>
      </c>
      <c r="C45" s="45">
        <v>1</v>
      </c>
      <c r="D45" s="45">
        <v>6</v>
      </c>
      <c r="E45" s="8">
        <f>SUM(C45:D45)</f>
        <v>7</v>
      </c>
    </row>
    <row r="46" spans="1:15" x14ac:dyDescent="0.3">
      <c r="B46" s="44" t="s">
        <v>7</v>
      </c>
      <c r="C46" s="45">
        <v>1</v>
      </c>
      <c r="D46" s="45">
        <v>5</v>
      </c>
      <c r="E46" s="8">
        <f>SUM(C46:D46)</f>
        <v>6</v>
      </c>
    </row>
    <row r="47" spans="1:15" ht="17.25" thickBot="1" x14ac:dyDescent="0.35">
      <c r="B47" s="30" t="s">
        <v>8</v>
      </c>
      <c r="C47" s="9">
        <v>1</v>
      </c>
      <c r="D47" s="9">
        <v>8</v>
      </c>
      <c r="E47" s="10">
        <f>SUM(C47:D47)</f>
        <v>9</v>
      </c>
    </row>
    <row r="48" spans="1:15" ht="17.25" thickBot="1" x14ac:dyDescent="0.35">
      <c r="B48" s="3"/>
      <c r="C48" s="45"/>
      <c r="D48" s="45"/>
      <c r="E48" s="45"/>
    </row>
    <row r="49" spans="2:5" x14ac:dyDescent="0.3">
      <c r="B49" s="5" t="s">
        <v>19</v>
      </c>
      <c r="C49" s="34" t="s">
        <v>34</v>
      </c>
      <c r="D49" s="34" t="s">
        <v>5</v>
      </c>
      <c r="E49" s="35" t="s">
        <v>16</v>
      </c>
    </row>
    <row r="50" spans="2:5" x14ac:dyDescent="0.3">
      <c r="B50" s="44" t="s">
        <v>6</v>
      </c>
      <c r="C50" s="45">
        <f>C45/E45</f>
        <v>0.14285714285714285</v>
      </c>
      <c r="D50" s="45">
        <f>D45/E45</f>
        <v>0.8571428571428571</v>
      </c>
      <c r="E50" s="8">
        <f>SUM(C50:D50)</f>
        <v>1</v>
      </c>
    </row>
    <row r="51" spans="2:5" x14ac:dyDescent="0.3">
      <c r="B51" s="44" t="s">
        <v>7</v>
      </c>
      <c r="C51" s="45">
        <f>C46/E46</f>
        <v>0.16666666666666666</v>
      </c>
      <c r="D51" s="45">
        <f>D46/E46</f>
        <v>0.83333333333333337</v>
      </c>
      <c r="E51" s="8">
        <f>SUM(C51:D51)</f>
        <v>1</v>
      </c>
    </row>
    <row r="52" spans="2:5" x14ac:dyDescent="0.3">
      <c r="B52" s="44" t="s">
        <v>8</v>
      </c>
      <c r="C52" s="45">
        <f>C47/E47</f>
        <v>0.1111111111111111</v>
      </c>
      <c r="D52" s="45">
        <f>D47/E47</f>
        <v>0.88888888888888884</v>
      </c>
      <c r="E52" s="8">
        <f>SUM(C52:D52)</f>
        <v>1</v>
      </c>
    </row>
    <row r="53" spans="2:5" ht="17.25" thickBot="1" x14ac:dyDescent="0.35">
      <c r="B53" s="30" t="s">
        <v>17</v>
      </c>
      <c r="C53" s="9">
        <f>AVERAGE(C50:C52)</f>
        <v>0.1402116402116402</v>
      </c>
      <c r="D53" s="9">
        <f>AVERAGE(D50:D52)</f>
        <v>0.85978835978835966</v>
      </c>
      <c r="E53" s="10">
        <f>SUM(C53:D53)</f>
        <v>0.99999999999999989</v>
      </c>
    </row>
    <row r="54" spans="2:5" ht="17.25" thickBot="1" x14ac:dyDescent="0.35">
      <c r="B54" s="3"/>
      <c r="C54" s="45"/>
      <c r="D54" s="45"/>
      <c r="E54" s="45"/>
    </row>
    <row r="55" spans="2:5" ht="17.25" thickBot="1" x14ac:dyDescent="0.35">
      <c r="B55" s="16" t="s">
        <v>13</v>
      </c>
      <c r="C55" s="45"/>
      <c r="D55" s="45"/>
      <c r="E55" s="45"/>
    </row>
    <row r="56" spans="2:5" ht="17.25" thickBot="1" x14ac:dyDescent="0.35">
      <c r="B56" s="3"/>
      <c r="C56" s="45"/>
      <c r="D56" s="45"/>
      <c r="E56" s="45"/>
    </row>
    <row r="57" spans="2:5" x14ac:dyDescent="0.3">
      <c r="B57" s="5" t="s">
        <v>20</v>
      </c>
      <c r="C57" s="34" t="s">
        <v>34</v>
      </c>
      <c r="D57" s="34" t="s">
        <v>5</v>
      </c>
      <c r="E57" s="35" t="s">
        <v>16</v>
      </c>
    </row>
    <row r="58" spans="2:5" x14ac:dyDescent="0.3">
      <c r="B58" s="44" t="s">
        <v>12</v>
      </c>
      <c r="C58" s="45">
        <v>1</v>
      </c>
      <c r="D58" s="45">
        <v>6</v>
      </c>
      <c r="E58" s="8">
        <f>SUM(C58:D58)</f>
        <v>7</v>
      </c>
    </row>
    <row r="59" spans="2:5" x14ac:dyDescent="0.3">
      <c r="B59" s="44" t="s">
        <v>14</v>
      </c>
      <c r="C59" s="45">
        <v>1</v>
      </c>
      <c r="D59" s="45">
        <v>3</v>
      </c>
      <c r="E59" s="8">
        <f>SUM(C59:D59)</f>
        <v>4</v>
      </c>
    </row>
    <row r="60" spans="2:5" ht="17.25" thickBot="1" x14ac:dyDescent="0.35">
      <c r="B60" s="30" t="s">
        <v>15</v>
      </c>
      <c r="C60" s="9">
        <v>1</v>
      </c>
      <c r="D60" s="9">
        <v>5</v>
      </c>
      <c r="E60" s="10">
        <f>SUM(C60:D60)</f>
        <v>6</v>
      </c>
    </row>
    <row r="61" spans="2:5" ht="17.25" thickBot="1" x14ac:dyDescent="0.35">
      <c r="B61" s="3"/>
      <c r="C61" s="45"/>
      <c r="D61" s="45"/>
      <c r="E61" s="45"/>
    </row>
    <row r="62" spans="2:5" x14ac:dyDescent="0.3">
      <c r="B62" s="5" t="s">
        <v>19</v>
      </c>
      <c r="C62" s="34" t="s">
        <v>34</v>
      </c>
      <c r="D62" s="34" t="s">
        <v>5</v>
      </c>
      <c r="E62" s="35" t="s">
        <v>16</v>
      </c>
    </row>
    <row r="63" spans="2:5" x14ac:dyDescent="0.3">
      <c r="B63" s="44" t="s">
        <v>12</v>
      </c>
      <c r="C63" s="45">
        <f>C58/E58</f>
        <v>0.14285714285714285</v>
      </c>
      <c r="D63" s="45">
        <f>D58/E58</f>
        <v>0.8571428571428571</v>
      </c>
      <c r="E63" s="8">
        <f>SUM(C63:D63)</f>
        <v>1</v>
      </c>
    </row>
    <row r="64" spans="2:5" x14ac:dyDescent="0.3">
      <c r="B64" s="44" t="s">
        <v>14</v>
      </c>
      <c r="C64" s="45">
        <f>C59/E59</f>
        <v>0.25</v>
      </c>
      <c r="D64" s="45">
        <f>D59/E59</f>
        <v>0.75</v>
      </c>
      <c r="E64" s="8">
        <f>SUM(C64:D64)</f>
        <v>1</v>
      </c>
    </row>
    <row r="65" spans="1:15" x14ac:dyDescent="0.3">
      <c r="B65" s="44" t="s">
        <v>15</v>
      </c>
      <c r="C65" s="45">
        <f>C60/E60</f>
        <v>0.16666666666666666</v>
      </c>
      <c r="D65" s="45">
        <f>D60/E60</f>
        <v>0.83333333333333337</v>
      </c>
      <c r="E65" s="8">
        <f>SUM(C65:D65)</f>
        <v>1</v>
      </c>
    </row>
    <row r="66" spans="1:15" ht="17.25" thickBot="1" x14ac:dyDescent="0.35">
      <c r="B66" s="30" t="s">
        <v>17</v>
      </c>
      <c r="C66" s="9">
        <f>AVERAGE(C63:C65)</f>
        <v>0.18650793650793651</v>
      </c>
      <c r="D66" s="9">
        <f>AVERAGE(D63:D65)</f>
        <v>0.8134920634920636</v>
      </c>
      <c r="E66" s="10">
        <f>SUM(C66:D66)</f>
        <v>1</v>
      </c>
    </row>
    <row r="68" spans="1:15" x14ac:dyDescent="0.3">
      <c r="B68" s="24" t="s">
        <v>137</v>
      </c>
    </row>
    <row r="69" spans="1:15" ht="17.25" thickBot="1" x14ac:dyDescent="0.35"/>
    <row r="70" spans="1:15" x14ac:dyDescent="0.3">
      <c r="B70" s="47"/>
      <c r="C70" s="50" t="s">
        <v>41</v>
      </c>
    </row>
    <row r="71" spans="1:15" x14ac:dyDescent="0.3">
      <c r="B71" s="48" t="s">
        <v>40</v>
      </c>
      <c r="C71" s="12">
        <f>L17</f>
        <v>7.5459866220735791E-2</v>
      </c>
    </row>
    <row r="72" spans="1:15" x14ac:dyDescent="0.3">
      <c r="B72" s="48" t="s">
        <v>47</v>
      </c>
      <c r="C72" s="12">
        <f>L18</f>
        <v>0.59071906354515047</v>
      </c>
    </row>
    <row r="73" spans="1:15" ht="17.25" thickBot="1" x14ac:dyDescent="0.35">
      <c r="B73" s="49" t="s">
        <v>9</v>
      </c>
      <c r="C73" s="14">
        <f>L19</f>
        <v>0.33382107023411373</v>
      </c>
    </row>
    <row r="74" spans="1:15" s="36" customFormat="1" x14ac:dyDescent="0.3">
      <c r="A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s="36" customFormat="1" x14ac:dyDescent="0.3">
      <c r="A75"/>
      <c r="B75" s="24" t="s">
        <v>138</v>
      </c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s="36" customFormat="1" ht="17.25" thickBot="1" x14ac:dyDescent="0.35">
      <c r="A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x14ac:dyDescent="0.3">
      <c r="B77" s="47"/>
      <c r="C77" s="51" t="s">
        <v>39</v>
      </c>
      <c r="D77" s="50" t="s">
        <v>5</v>
      </c>
    </row>
    <row r="78" spans="1:15" x14ac:dyDescent="0.3">
      <c r="B78" s="48" t="s">
        <v>40</v>
      </c>
      <c r="C78">
        <f>C40</f>
        <v>0.38832791895242658</v>
      </c>
      <c r="D78" s="12">
        <f>D40</f>
        <v>0.61167208104757342</v>
      </c>
    </row>
    <row r="79" spans="1:15" x14ac:dyDescent="0.3">
      <c r="B79" s="48" t="s">
        <v>47</v>
      </c>
      <c r="C79">
        <f>C53</f>
        <v>0.1402116402116402</v>
      </c>
      <c r="D79" s="12">
        <f>D53</f>
        <v>0.85978835978835966</v>
      </c>
    </row>
    <row r="80" spans="1:15" ht="17.25" thickBot="1" x14ac:dyDescent="0.35">
      <c r="B80" s="49" t="s">
        <v>44</v>
      </c>
      <c r="C80" s="13">
        <f>C66</f>
        <v>0.18650793650793651</v>
      </c>
      <c r="D80" s="14">
        <f>D66</f>
        <v>0.8134920634920636</v>
      </c>
    </row>
    <row r="82" spans="2:4" x14ac:dyDescent="0.3">
      <c r="B82" s="95" t="s">
        <v>139</v>
      </c>
    </row>
    <row r="83" spans="2:4" ht="17.25" thickBot="1" x14ac:dyDescent="0.35">
      <c r="B83" s="13"/>
      <c r="C83" s="13"/>
      <c r="D83" s="13"/>
    </row>
    <row r="84" spans="2:4" ht="17.25" thickBot="1" x14ac:dyDescent="0.35">
      <c r="B84" s="49" t="s">
        <v>50</v>
      </c>
      <c r="C84" s="13">
        <v>0.17438914</v>
      </c>
      <c r="D84" s="14">
        <v>0.82561085000000001</v>
      </c>
    </row>
  </sheetData>
  <mergeCells count="2">
    <mergeCell ref="B6:B7"/>
    <mergeCell ref="B8:B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DB3A-5048-4DDE-A821-C6C3F3AB8945}">
  <dimension ref="A2:S86"/>
  <sheetViews>
    <sheetView showGridLines="0" topLeftCell="A15" zoomScale="55" zoomScaleNormal="55" workbookViewId="0">
      <selection activeCell="D5" sqref="D5"/>
    </sheetView>
  </sheetViews>
  <sheetFormatPr defaultRowHeight="16.5" x14ac:dyDescent="0.3"/>
  <cols>
    <col min="2" max="3" width="33.125" bestFit="1" customWidth="1"/>
    <col min="4" max="4" width="31.625" bestFit="1" customWidth="1"/>
    <col min="5" max="5" width="19.625" bestFit="1" customWidth="1"/>
    <col min="6" max="6" width="31.125" bestFit="1" customWidth="1"/>
    <col min="7" max="7" width="16.625" bestFit="1" customWidth="1"/>
    <col min="8" max="9" width="33.125" bestFit="1" customWidth="1"/>
    <col min="10" max="10" width="30.125" bestFit="1" customWidth="1"/>
    <col min="11" max="11" width="19.625" bestFit="1" customWidth="1"/>
    <col min="12" max="12" width="26.625" bestFit="1" customWidth="1"/>
    <col min="13" max="13" width="8.125" bestFit="1" customWidth="1"/>
  </cols>
  <sheetData>
    <row r="2" spans="2:13" x14ac:dyDescent="0.3">
      <c r="B2" s="24" t="s">
        <v>35</v>
      </c>
      <c r="D2" s="11"/>
    </row>
    <row r="3" spans="2:13" ht="17.25" thickBot="1" x14ac:dyDescent="0.35"/>
    <row r="4" spans="2:13" ht="17.25" thickBot="1" x14ac:dyDescent="0.35">
      <c r="B4" s="18" t="s">
        <v>4</v>
      </c>
      <c r="C4" s="19"/>
      <c r="F4" s="20"/>
      <c r="G4" s="20"/>
    </row>
    <row r="5" spans="2:13" ht="18" thickTop="1" thickBot="1" x14ac:dyDescent="0.35">
      <c r="B5" s="3"/>
      <c r="D5" s="21"/>
      <c r="E5" s="22"/>
      <c r="H5" s="22"/>
      <c r="I5" s="22"/>
      <c r="J5" s="22"/>
      <c r="K5" s="22"/>
      <c r="L5" s="22"/>
      <c r="M5" s="22"/>
    </row>
    <row r="6" spans="2:13" ht="17.25" thickBot="1" x14ac:dyDescent="0.35">
      <c r="B6" s="84" t="s">
        <v>0</v>
      </c>
      <c r="C6" s="25" t="s">
        <v>1</v>
      </c>
      <c r="D6" s="99">
        <v>1.119</v>
      </c>
    </row>
    <row r="7" spans="2:13" x14ac:dyDescent="0.3">
      <c r="B7" s="84"/>
      <c r="C7" s="100" t="s">
        <v>2</v>
      </c>
      <c r="D7" s="12">
        <f>5.11532*LN(D6)+1</f>
        <v>1.575143200359252</v>
      </c>
    </row>
    <row r="8" spans="2:13" x14ac:dyDescent="0.3">
      <c r="B8" s="85" t="s">
        <v>3</v>
      </c>
      <c r="C8" s="100" t="s">
        <v>1</v>
      </c>
      <c r="D8" s="12">
        <v>1</v>
      </c>
    </row>
    <row r="9" spans="2:13" ht="17.25" thickBot="1" x14ac:dyDescent="0.35">
      <c r="B9" s="83"/>
      <c r="C9" s="26" t="s">
        <v>2</v>
      </c>
      <c r="D9" s="14">
        <v>1</v>
      </c>
    </row>
    <row r="10" spans="2:13" x14ac:dyDescent="0.3">
      <c r="B10" s="1"/>
      <c r="C10" s="1"/>
    </row>
    <row r="11" spans="2:13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3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3" ht="17.25" thickBot="1" x14ac:dyDescent="0.35">
      <c r="D13" s="20"/>
    </row>
    <row r="14" spans="2:13" ht="17.25" thickTop="1" x14ac:dyDescent="0.3">
      <c r="B14" s="22"/>
      <c r="C14" s="22"/>
      <c r="E14" s="22"/>
      <c r="F14" s="22"/>
      <c r="G14" s="22"/>
      <c r="H14" s="22"/>
      <c r="I14" s="22"/>
      <c r="J14" s="22"/>
      <c r="K14" s="22"/>
      <c r="L14" s="22"/>
      <c r="M14" s="22"/>
    </row>
    <row r="16" spans="2:13" x14ac:dyDescent="0.3">
      <c r="B16" s="24" t="s">
        <v>36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3" ht="17.25" thickBot="1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3" x14ac:dyDescent="0.3">
      <c r="B18" s="5" t="s">
        <v>20</v>
      </c>
      <c r="C18" s="31" t="s">
        <v>10</v>
      </c>
      <c r="D18" s="31" t="s">
        <v>11</v>
      </c>
      <c r="E18" s="32" t="s">
        <v>13</v>
      </c>
      <c r="F18" s="27"/>
      <c r="G18" s="27"/>
      <c r="H18" s="28" t="s">
        <v>19</v>
      </c>
      <c r="I18" s="31" t="s">
        <v>10</v>
      </c>
      <c r="J18" s="31" t="s">
        <v>11</v>
      </c>
      <c r="K18" s="31" t="s">
        <v>13</v>
      </c>
      <c r="L18" s="32" t="s">
        <v>17</v>
      </c>
    </row>
    <row r="19" spans="2:13" x14ac:dyDescent="0.3">
      <c r="B19" s="29" t="s">
        <v>10</v>
      </c>
      <c r="C19" s="1">
        <v>1</v>
      </c>
      <c r="D19" s="1">
        <f>1/C20</f>
        <v>0.2</v>
      </c>
      <c r="E19" s="8">
        <f>1/C21</f>
        <v>0.1111111111111111</v>
      </c>
      <c r="F19" s="1"/>
      <c r="G19" s="1"/>
      <c r="H19" s="29" t="s">
        <v>10</v>
      </c>
      <c r="I19" s="1">
        <f>C19/$C$22</f>
        <v>6.6666666666666666E-2</v>
      </c>
      <c r="J19" s="1">
        <f>D19/$D$22</f>
        <v>3.2258064516129031E-2</v>
      </c>
      <c r="K19" s="1">
        <f>E19/$E$22</f>
        <v>8.98876404494382E-2</v>
      </c>
      <c r="L19" s="8">
        <f>SUM(I19:K19)/3</f>
        <v>6.2937457210744632E-2</v>
      </c>
      <c r="M19" s="23" t="s">
        <v>29</v>
      </c>
    </row>
    <row r="20" spans="2:13" x14ac:dyDescent="0.3">
      <c r="B20" s="29" t="s">
        <v>11</v>
      </c>
      <c r="C20" s="1">
        <v>5</v>
      </c>
      <c r="D20" s="1">
        <v>1</v>
      </c>
      <c r="E20" s="8">
        <v>0.125</v>
      </c>
      <c r="F20" s="1"/>
      <c r="G20" s="1"/>
      <c r="H20" s="29" t="s">
        <v>11</v>
      </c>
      <c r="I20" s="1">
        <f>C20/$C$22</f>
        <v>0.33333333333333331</v>
      </c>
      <c r="J20" s="1">
        <f>D20/$D$22</f>
        <v>0.16129032258064516</v>
      </c>
      <c r="K20" s="1">
        <f>E20/$E$22</f>
        <v>0.10112359550561797</v>
      </c>
      <c r="L20" s="8">
        <f>SUM(I20:K20)/3</f>
        <v>0.19858241713986549</v>
      </c>
      <c r="M20" s="23" t="s">
        <v>31</v>
      </c>
    </row>
    <row r="21" spans="2:13" x14ac:dyDescent="0.3">
      <c r="B21" s="29" t="s">
        <v>13</v>
      </c>
      <c r="C21" s="1">
        <v>9</v>
      </c>
      <c r="D21" s="1">
        <v>5</v>
      </c>
      <c r="E21" s="8">
        <v>1</v>
      </c>
      <c r="F21" s="1"/>
      <c r="G21" s="1"/>
      <c r="H21" s="29" t="s">
        <v>13</v>
      </c>
      <c r="I21" s="1">
        <f>C21/$C$22</f>
        <v>0.6</v>
      </c>
      <c r="J21" s="1">
        <f>D21/$D$22</f>
        <v>0.80645161290322576</v>
      </c>
      <c r="K21" s="1">
        <f>E21/$E$22</f>
        <v>0.8089887640449438</v>
      </c>
      <c r="L21" s="8">
        <f>SUM(I21:K21)/3</f>
        <v>0.73848012564938992</v>
      </c>
      <c r="M21" s="23" t="s">
        <v>27</v>
      </c>
    </row>
    <row r="22" spans="2:13" ht="17.25" thickBot="1" x14ac:dyDescent="0.35">
      <c r="B22" s="30" t="s">
        <v>16</v>
      </c>
      <c r="C22" s="9">
        <f>SUM(C19:C21)</f>
        <v>15</v>
      </c>
      <c r="D22" s="9">
        <f>SUM(D19:D21)</f>
        <v>6.2</v>
      </c>
      <c r="E22" s="10">
        <f>SUM(E19:E21)</f>
        <v>1.2361111111111112</v>
      </c>
      <c r="F22" s="1"/>
      <c r="G22" s="1"/>
      <c r="H22" s="30" t="s">
        <v>16</v>
      </c>
      <c r="I22" s="9">
        <f>SUM(I19:I21)</f>
        <v>1</v>
      </c>
      <c r="J22" s="9">
        <f>SUM(J19:J21)</f>
        <v>1</v>
      </c>
      <c r="K22" s="9">
        <f>SUM(K19:K21)</f>
        <v>1</v>
      </c>
      <c r="L22" s="10">
        <f>SUM(L19:L21)</f>
        <v>1</v>
      </c>
    </row>
    <row r="23" spans="2:13" x14ac:dyDescent="0.3"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3" ht="17.25" thickBot="1" x14ac:dyDescent="0.35"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3" x14ac:dyDescent="0.3">
      <c r="B25" s="5" t="s">
        <v>21</v>
      </c>
      <c r="C25" s="31" t="s">
        <v>10</v>
      </c>
      <c r="D25" s="31" t="s">
        <v>11</v>
      </c>
      <c r="E25" s="31" t="s">
        <v>13</v>
      </c>
      <c r="F25" s="32" t="s">
        <v>18</v>
      </c>
      <c r="G25" s="27"/>
      <c r="H25" s="28" t="s">
        <v>22</v>
      </c>
      <c r="I25" s="32" t="s">
        <v>23</v>
      </c>
      <c r="J25" s="27"/>
      <c r="K25" s="33" t="s">
        <v>25</v>
      </c>
      <c r="L25" s="6">
        <f>(I29-3)/(3-1)</f>
        <v>1.5975672309666011E-2</v>
      </c>
    </row>
    <row r="26" spans="2:13" x14ac:dyDescent="0.3">
      <c r="B26" s="29" t="s">
        <v>10</v>
      </c>
      <c r="C26" s="1">
        <f>C19*$L$19</f>
        <v>6.2937457210744632E-2</v>
      </c>
      <c r="D26" s="1">
        <f>D19*$L$20</f>
        <v>3.9716483427973098E-2</v>
      </c>
      <c r="E26" s="1">
        <f>E19*$L$21</f>
        <v>8.2053347294376647E-2</v>
      </c>
      <c r="F26" s="8">
        <f>SUM(C26:E26)</f>
        <v>0.18470728793309438</v>
      </c>
      <c r="G26" s="1"/>
      <c r="H26" s="37" t="s">
        <v>10</v>
      </c>
      <c r="I26" s="8">
        <f>F26/L19</f>
        <v>2.9347751898302192</v>
      </c>
      <c r="J26" s="1"/>
      <c r="K26" s="29" t="s">
        <v>26</v>
      </c>
      <c r="L26" s="8">
        <f>L25/L27*100</f>
        <v>2.7544262602872438</v>
      </c>
    </row>
    <row r="27" spans="2:13" ht="17.25" thickBot="1" x14ac:dyDescent="0.35">
      <c r="B27" s="29" t="s">
        <v>11</v>
      </c>
      <c r="C27" s="1">
        <f>C20*$L$19</f>
        <v>0.31468728605372315</v>
      </c>
      <c r="D27" s="1">
        <f>D20*$L$20</f>
        <v>0.19858241713986549</v>
      </c>
      <c r="E27" s="1">
        <f>E20*$L$21</f>
        <v>9.231001570617374E-2</v>
      </c>
      <c r="F27" s="8">
        <f>SUM(C27:E27)</f>
        <v>0.60557971889976236</v>
      </c>
      <c r="G27" s="1"/>
      <c r="H27" s="37" t="s">
        <v>11</v>
      </c>
      <c r="I27" s="8">
        <f>F27/L20</f>
        <v>3.0495132833096732</v>
      </c>
      <c r="J27" s="1"/>
      <c r="K27" s="30" t="s">
        <v>32</v>
      </c>
      <c r="L27" s="10">
        <v>0.57999999999999996</v>
      </c>
    </row>
    <row r="28" spans="2:13" ht="17.25" thickBot="1" x14ac:dyDescent="0.35">
      <c r="B28" s="30" t="s">
        <v>13</v>
      </c>
      <c r="C28" s="9">
        <f>C21*$L$19</f>
        <v>0.56643711489670168</v>
      </c>
      <c r="D28" s="9">
        <f>D21*$L$20</f>
        <v>0.99291208569932743</v>
      </c>
      <c r="E28" s="9">
        <f>E21*$L$21</f>
        <v>0.73848012564938992</v>
      </c>
      <c r="F28" s="10">
        <f>SUM(C28:E28)</f>
        <v>2.2978293262454192</v>
      </c>
      <c r="G28" s="1"/>
      <c r="H28" s="37" t="s">
        <v>13</v>
      </c>
      <c r="I28" s="8">
        <f>F28/L21</f>
        <v>3.1115655607181032</v>
      </c>
      <c r="J28" s="1"/>
      <c r="K28" s="1"/>
      <c r="L28" s="1"/>
    </row>
    <row r="29" spans="2:13" ht="17.25" thickBot="1" x14ac:dyDescent="0.35">
      <c r="H29" s="38" t="s">
        <v>24</v>
      </c>
      <c r="I29" s="10">
        <f>AVERAGE(I26:I28)</f>
        <v>3.031951344619332</v>
      </c>
    </row>
    <row r="31" spans="2:13" ht="17.25" thickBot="1" x14ac:dyDescent="0.3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4" spans="1:14" ht="17.25" thickBot="1" x14ac:dyDescent="0.35"/>
    <row r="35" spans="1:14" ht="17.25" thickBot="1" x14ac:dyDescent="0.35">
      <c r="B35" s="16" t="s">
        <v>10</v>
      </c>
      <c r="C35" s="1"/>
      <c r="D35" s="1"/>
      <c r="E35" s="1"/>
    </row>
    <row r="36" spans="1:14" ht="17.25" thickBot="1" x14ac:dyDescent="0.35">
      <c r="B36" s="3"/>
      <c r="C36" s="1"/>
      <c r="D36" s="1"/>
      <c r="E36" s="1"/>
    </row>
    <row r="37" spans="1:14" ht="17.25" thickTop="1" x14ac:dyDescent="0.3">
      <c r="B37" s="41" t="s">
        <v>20</v>
      </c>
      <c r="C37" s="31" t="s">
        <v>34</v>
      </c>
      <c r="D37" s="31" t="s">
        <v>5</v>
      </c>
      <c r="E37" s="32" t="s">
        <v>16</v>
      </c>
    </row>
    <row r="38" spans="1:14" ht="17.25" thickBot="1" x14ac:dyDescent="0.35">
      <c r="B38" s="30" t="s">
        <v>33</v>
      </c>
      <c r="C38" s="9">
        <v>1</v>
      </c>
      <c r="D38" s="9">
        <f>Seyeon!D38</f>
        <v>1.575143200359252</v>
      </c>
      <c r="E38" s="10">
        <f>SUM(C38:D38)</f>
        <v>2.575143200359252</v>
      </c>
    </row>
    <row r="39" spans="1:14" ht="17.25" thickBot="1" x14ac:dyDescent="0.35">
      <c r="B39" s="1"/>
      <c r="C39" s="1"/>
      <c r="D39" s="1"/>
      <c r="E39" s="1"/>
    </row>
    <row r="40" spans="1:14" x14ac:dyDescent="0.3">
      <c r="B40" s="5" t="s">
        <v>19</v>
      </c>
      <c r="C40" s="31" t="s">
        <v>34</v>
      </c>
      <c r="D40" s="31" t="s">
        <v>5</v>
      </c>
      <c r="E40" s="32" t="s">
        <v>16</v>
      </c>
    </row>
    <row r="41" spans="1:14" x14ac:dyDescent="0.3">
      <c r="B41" s="29" t="s">
        <v>33</v>
      </c>
      <c r="C41" s="1">
        <f>C38/E38</f>
        <v>0.38832791895242658</v>
      </c>
      <c r="D41" s="1">
        <f>D38/E38</f>
        <v>0.61167208104757342</v>
      </c>
      <c r="E41" s="8">
        <f>SUM(C41:D41)</f>
        <v>1</v>
      </c>
    </row>
    <row r="42" spans="1:14" ht="17.25" thickBot="1" x14ac:dyDescent="0.35">
      <c r="B42" s="30" t="s">
        <v>17</v>
      </c>
      <c r="C42" s="9">
        <f>C41</f>
        <v>0.38832791895242658</v>
      </c>
      <c r="D42" s="9">
        <f>D41</f>
        <v>0.61167208104757342</v>
      </c>
      <c r="E42" s="10">
        <f>SUM(C42:D42)</f>
        <v>1</v>
      </c>
    </row>
    <row r="43" spans="1:14" ht="17.25" thickBot="1" x14ac:dyDescent="0.35">
      <c r="B43" s="3"/>
      <c r="C43" s="1"/>
      <c r="D43" s="1"/>
      <c r="E43" s="1"/>
    </row>
    <row r="44" spans="1:14" ht="17.25" thickBot="1" x14ac:dyDescent="0.35">
      <c r="B44" s="16" t="s">
        <v>11</v>
      </c>
      <c r="C44" s="1"/>
      <c r="D44" s="1"/>
      <c r="E44" s="1"/>
    </row>
    <row r="45" spans="1:14" ht="17.25" thickBot="1" x14ac:dyDescent="0.35">
      <c r="A45" s="36"/>
      <c r="B45" s="43"/>
      <c r="C45" s="3"/>
      <c r="D45" s="3" t="s">
        <v>37</v>
      </c>
      <c r="E45" s="3"/>
      <c r="F45" s="36"/>
      <c r="G45" s="36"/>
      <c r="H45" s="36"/>
      <c r="I45" s="36"/>
      <c r="J45" s="36"/>
      <c r="K45" s="36"/>
      <c r="L45" s="36"/>
      <c r="M45" s="36"/>
      <c r="N45" s="36"/>
    </row>
    <row r="46" spans="1:14" x14ac:dyDescent="0.3">
      <c r="B46" s="5" t="s">
        <v>20</v>
      </c>
      <c r="C46" s="34" t="s">
        <v>34</v>
      </c>
      <c r="D46" s="34" t="s">
        <v>5</v>
      </c>
      <c r="E46" s="35" t="s">
        <v>16</v>
      </c>
    </row>
    <row r="47" spans="1:14" x14ac:dyDescent="0.3">
      <c r="B47" s="29" t="s">
        <v>6</v>
      </c>
      <c r="C47" s="1">
        <v>1</v>
      </c>
      <c r="D47" s="1">
        <v>2</v>
      </c>
      <c r="E47" s="8">
        <f>SUM(C47:D47)</f>
        <v>3</v>
      </c>
    </row>
    <row r="48" spans="1:14" x14ac:dyDescent="0.3">
      <c r="B48" s="29" t="s">
        <v>7</v>
      </c>
      <c r="C48" s="1">
        <v>1</v>
      </c>
      <c r="D48" s="1">
        <v>9</v>
      </c>
      <c r="E48" s="8">
        <f>SUM(C48:D48)</f>
        <v>10</v>
      </c>
    </row>
    <row r="49" spans="2:5" ht="17.25" thickBot="1" x14ac:dyDescent="0.35">
      <c r="B49" s="30" t="s">
        <v>8</v>
      </c>
      <c r="C49" s="9">
        <v>1</v>
      </c>
      <c r="D49" s="9">
        <v>7</v>
      </c>
      <c r="E49" s="10">
        <f>SUM(C49:D49)</f>
        <v>8</v>
      </c>
    </row>
    <row r="50" spans="2:5" ht="17.25" thickBot="1" x14ac:dyDescent="0.35">
      <c r="B50" s="3"/>
      <c r="C50" s="1"/>
      <c r="D50" s="1"/>
      <c r="E50" s="1"/>
    </row>
    <row r="51" spans="2:5" x14ac:dyDescent="0.3">
      <c r="B51" s="5" t="s">
        <v>19</v>
      </c>
      <c r="C51" s="34" t="s">
        <v>34</v>
      </c>
      <c r="D51" s="34" t="s">
        <v>5</v>
      </c>
      <c r="E51" s="35" t="s">
        <v>16</v>
      </c>
    </row>
    <row r="52" spans="2:5" x14ac:dyDescent="0.3">
      <c r="B52" s="29" t="s">
        <v>6</v>
      </c>
      <c r="C52" s="1">
        <f>C47/E47</f>
        <v>0.33333333333333331</v>
      </c>
      <c r="D52" s="1">
        <f>D47/E47</f>
        <v>0.66666666666666663</v>
      </c>
      <c r="E52" s="8">
        <f>SUM(C52:D52)</f>
        <v>1</v>
      </c>
    </row>
    <row r="53" spans="2:5" x14ac:dyDescent="0.3">
      <c r="B53" s="29" t="s">
        <v>7</v>
      </c>
      <c r="C53" s="1">
        <f>C48/E48</f>
        <v>0.1</v>
      </c>
      <c r="D53" s="1">
        <f>D48/E48</f>
        <v>0.9</v>
      </c>
      <c r="E53" s="8">
        <f>SUM(C53:D53)</f>
        <v>1</v>
      </c>
    </row>
    <row r="54" spans="2:5" x14ac:dyDescent="0.3">
      <c r="B54" s="29" t="s">
        <v>8</v>
      </c>
      <c r="C54" s="1">
        <f>C49/E49</f>
        <v>0.125</v>
      </c>
      <c r="D54" s="1">
        <f>D49/E49</f>
        <v>0.875</v>
      </c>
      <c r="E54" s="8">
        <f>SUM(C54:D54)</f>
        <v>1</v>
      </c>
    </row>
    <row r="55" spans="2:5" ht="17.25" thickBot="1" x14ac:dyDescent="0.35">
      <c r="B55" s="30" t="s">
        <v>17</v>
      </c>
      <c r="C55" s="9">
        <f>AVERAGE(C52:C54)</f>
        <v>0.18611111111111112</v>
      </c>
      <c r="D55" s="9">
        <f>AVERAGE(D52:D54)</f>
        <v>0.81388888888888877</v>
      </c>
      <c r="E55" s="10">
        <f>SUM(C55:D55)</f>
        <v>0.99999999999999989</v>
      </c>
    </row>
    <row r="56" spans="2:5" ht="17.25" thickBot="1" x14ac:dyDescent="0.35">
      <c r="B56" s="3"/>
      <c r="C56" s="1"/>
      <c r="D56" s="1"/>
      <c r="E56" s="1"/>
    </row>
    <row r="57" spans="2:5" ht="17.25" thickBot="1" x14ac:dyDescent="0.35">
      <c r="B57" s="16" t="s">
        <v>13</v>
      </c>
      <c r="C57" s="1"/>
      <c r="D57" s="1"/>
      <c r="E57" s="1"/>
    </row>
    <row r="58" spans="2:5" ht="17.25" thickBot="1" x14ac:dyDescent="0.35">
      <c r="B58" s="3"/>
      <c r="C58" s="1"/>
      <c r="D58" s="1"/>
      <c r="E58" s="1"/>
    </row>
    <row r="59" spans="2:5" x14ac:dyDescent="0.3">
      <c r="B59" s="5" t="s">
        <v>20</v>
      </c>
      <c r="C59" s="34" t="s">
        <v>34</v>
      </c>
      <c r="D59" s="34" t="s">
        <v>5</v>
      </c>
      <c r="E59" s="35" t="s">
        <v>16</v>
      </c>
    </row>
    <row r="60" spans="2:5" x14ac:dyDescent="0.3">
      <c r="B60" s="29" t="s">
        <v>12</v>
      </c>
      <c r="C60" s="1">
        <v>1</v>
      </c>
      <c r="D60" s="1">
        <v>9</v>
      </c>
      <c r="E60" s="8">
        <f>SUM(C60:D60)</f>
        <v>10</v>
      </c>
    </row>
    <row r="61" spans="2:5" x14ac:dyDescent="0.3">
      <c r="B61" s="29" t="s">
        <v>14</v>
      </c>
      <c r="C61" s="1">
        <v>1</v>
      </c>
      <c r="D61" s="1">
        <v>6</v>
      </c>
      <c r="E61" s="8">
        <f>SUM(C61:D61)</f>
        <v>7</v>
      </c>
    </row>
    <row r="62" spans="2:5" ht="17.25" thickBot="1" x14ac:dyDescent="0.35">
      <c r="B62" s="30" t="s">
        <v>15</v>
      </c>
      <c r="C62" s="9">
        <v>1</v>
      </c>
      <c r="D62" s="9">
        <v>2</v>
      </c>
      <c r="E62" s="10">
        <f>SUM(C62:D62)</f>
        <v>3</v>
      </c>
    </row>
    <row r="63" spans="2:5" ht="17.25" thickBot="1" x14ac:dyDescent="0.35">
      <c r="B63" s="3"/>
      <c r="C63" s="1"/>
      <c r="D63" s="1"/>
      <c r="E63" s="1"/>
    </row>
    <row r="64" spans="2:5" x14ac:dyDescent="0.3">
      <c r="B64" s="5" t="s">
        <v>19</v>
      </c>
      <c r="C64" s="34" t="s">
        <v>34</v>
      </c>
      <c r="D64" s="34" t="s">
        <v>5</v>
      </c>
      <c r="E64" s="35" t="s">
        <v>16</v>
      </c>
    </row>
    <row r="65" spans="1:19" x14ac:dyDescent="0.3">
      <c r="B65" s="29" t="s">
        <v>12</v>
      </c>
      <c r="C65" s="1">
        <f>C60/E60</f>
        <v>0.1</v>
      </c>
      <c r="D65" s="1">
        <f>D60/E60</f>
        <v>0.9</v>
      </c>
      <c r="E65" s="8">
        <f>SUM(C65:D65)</f>
        <v>1</v>
      </c>
    </row>
    <row r="66" spans="1:19" x14ac:dyDescent="0.3">
      <c r="B66" s="29" t="s">
        <v>14</v>
      </c>
      <c r="C66" s="1">
        <f>C61/E61</f>
        <v>0.14285714285714285</v>
      </c>
      <c r="D66" s="1">
        <f>D61/E61</f>
        <v>0.8571428571428571</v>
      </c>
      <c r="E66" s="8">
        <f>SUM(C66:D66)</f>
        <v>1</v>
      </c>
    </row>
    <row r="67" spans="1:19" x14ac:dyDescent="0.3">
      <c r="B67" s="29" t="s">
        <v>15</v>
      </c>
      <c r="C67" s="1">
        <f>C62/E62</f>
        <v>0.33333333333333331</v>
      </c>
      <c r="D67" s="1">
        <f>D62/E62</f>
        <v>0.66666666666666663</v>
      </c>
      <c r="E67" s="8">
        <f>SUM(C67:D67)</f>
        <v>1</v>
      </c>
    </row>
    <row r="68" spans="1:19" ht="17.25" thickBot="1" x14ac:dyDescent="0.35">
      <c r="B68" s="30" t="s">
        <v>17</v>
      </c>
      <c r="C68" s="9">
        <f>AVERAGE(C65:C67)</f>
        <v>0.19206349206349205</v>
      </c>
      <c r="D68" s="9">
        <f>AVERAGE(D65:D67)</f>
        <v>0.80793650793650784</v>
      </c>
      <c r="E68" s="10">
        <f>SUM(C68:D68)</f>
        <v>0.99999999999999989</v>
      </c>
    </row>
    <row r="70" spans="1:19" x14ac:dyDescent="0.3">
      <c r="B70" s="24" t="s">
        <v>137</v>
      </c>
    </row>
    <row r="71" spans="1:19" ht="17.25" thickBot="1" x14ac:dyDescent="0.35"/>
    <row r="72" spans="1:19" x14ac:dyDescent="0.3">
      <c r="B72" s="47"/>
      <c r="C72" s="50" t="s">
        <v>41</v>
      </c>
      <c r="D72" s="36"/>
    </row>
    <row r="73" spans="1:19" s="36" customFormat="1" x14ac:dyDescent="0.3">
      <c r="A73"/>
      <c r="B73" s="48" t="s">
        <v>40</v>
      </c>
      <c r="C73" s="12">
        <f>L19</f>
        <v>6.2937457210744632E-2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3">
      <c r="B74" s="48" t="s">
        <v>47</v>
      </c>
      <c r="C74" s="12">
        <f>L20</f>
        <v>0.19858241713986549</v>
      </c>
    </row>
    <row r="75" spans="1:19" ht="17.25" thickBot="1" x14ac:dyDescent="0.35">
      <c r="B75" s="49" t="s">
        <v>9</v>
      </c>
      <c r="C75" s="14">
        <f>L21</f>
        <v>0.73848012564938992</v>
      </c>
    </row>
    <row r="76" spans="1:19" x14ac:dyDescent="0.3">
      <c r="B76" s="36"/>
    </row>
    <row r="77" spans="1:19" x14ac:dyDescent="0.3">
      <c r="B77" s="24" t="s">
        <v>138</v>
      </c>
    </row>
    <row r="78" spans="1:19" ht="17.25" thickBot="1" x14ac:dyDescent="0.35">
      <c r="B78" s="36"/>
    </row>
    <row r="79" spans="1:19" x14ac:dyDescent="0.3">
      <c r="B79" s="47"/>
      <c r="C79" s="51" t="s">
        <v>39</v>
      </c>
      <c r="D79" s="50" t="s">
        <v>5</v>
      </c>
    </row>
    <row r="80" spans="1:19" x14ac:dyDescent="0.3">
      <c r="B80" s="48" t="s">
        <v>40</v>
      </c>
      <c r="C80" s="11">
        <f>C42</f>
        <v>0.38832791895242658</v>
      </c>
      <c r="D80" s="12">
        <f>D42</f>
        <v>0.61167208104757342</v>
      </c>
    </row>
    <row r="81" spans="2:4" x14ac:dyDescent="0.3">
      <c r="B81" s="48" t="s">
        <v>47</v>
      </c>
      <c r="C81" s="11">
        <f>C55</f>
        <v>0.18611111111111112</v>
      </c>
      <c r="D81" s="12">
        <f>D55</f>
        <v>0.81388888888888877</v>
      </c>
    </row>
    <row r="82" spans="2:4" ht="17.25" thickBot="1" x14ac:dyDescent="0.35">
      <c r="B82" s="49" t="s">
        <v>44</v>
      </c>
      <c r="C82" s="13">
        <f>C68</f>
        <v>0.19206349206349205</v>
      </c>
      <c r="D82" s="14">
        <f>D68</f>
        <v>0.80793650793650784</v>
      </c>
    </row>
    <row r="84" spans="2:4" x14ac:dyDescent="0.3">
      <c r="B84" s="95" t="s">
        <v>139</v>
      </c>
    </row>
    <row r="85" spans="2:4" ht="17.25" thickBot="1" x14ac:dyDescent="0.35"/>
    <row r="86" spans="2:4" ht="17.25" thickBot="1" x14ac:dyDescent="0.35">
      <c r="B86" s="96" t="s">
        <v>50</v>
      </c>
      <c r="C86" s="97">
        <v>0.20550225</v>
      </c>
      <c r="D86" s="98">
        <v>0.79449773999999995</v>
      </c>
    </row>
  </sheetData>
  <mergeCells count="2">
    <mergeCell ref="B6:B7"/>
    <mergeCell ref="B8:B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BDF9-8D6D-4059-8D2E-5363793326FD}">
  <dimension ref="A1:T13"/>
  <sheetViews>
    <sheetView showGridLines="0" topLeftCell="M1" zoomScaleNormal="100" workbookViewId="0">
      <selection activeCell="O13" sqref="O13:P13"/>
    </sheetView>
  </sheetViews>
  <sheetFormatPr defaultRowHeight="16.5" x14ac:dyDescent="0.3"/>
  <cols>
    <col min="1" max="20" width="14.75" customWidth="1"/>
  </cols>
  <sheetData>
    <row r="1" spans="1:20" s="3" customFormat="1" ht="40.15" customHeight="1" thickBot="1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ht="17.25" thickBot="1" x14ac:dyDescent="0.35">
      <c r="B2" s="52" t="s">
        <v>45</v>
      </c>
      <c r="F2" s="46" t="s">
        <v>46</v>
      </c>
      <c r="J2" s="52" t="s">
        <v>48</v>
      </c>
      <c r="N2" s="52" t="s">
        <v>49</v>
      </c>
    </row>
    <row r="3" spans="1:20" x14ac:dyDescent="0.3">
      <c r="B3" s="47"/>
      <c r="C3" s="50" t="s">
        <v>41</v>
      </c>
      <c r="F3" s="47"/>
      <c r="G3" s="50" t="s">
        <v>41</v>
      </c>
      <c r="J3" s="47"/>
      <c r="K3" s="50" t="s">
        <v>41</v>
      </c>
      <c r="L3" s="36"/>
      <c r="M3" s="36"/>
      <c r="N3" s="47"/>
      <c r="O3" s="50" t="s">
        <v>41</v>
      </c>
    </row>
    <row r="4" spans="1:20" x14ac:dyDescent="0.3">
      <c r="B4" s="48" t="s">
        <v>40</v>
      </c>
      <c r="C4" s="12">
        <f>Seyeon!C73</f>
        <v>8.3307882859954538E-2</v>
      </c>
      <c r="F4" s="48" t="s">
        <v>40</v>
      </c>
      <c r="G4" s="12">
        <f>'Jeong-yun'!L17</f>
        <v>7.5459866220735791E-2</v>
      </c>
      <c r="J4" s="48" t="s">
        <v>40</v>
      </c>
      <c r="K4" s="12">
        <f>Insun!L19</f>
        <v>6.2937457210744632E-2</v>
      </c>
      <c r="N4" s="48" t="s">
        <v>40</v>
      </c>
      <c r="O4" s="12">
        <f>GEOMEAN(C4,G4,K4)</f>
        <v>7.341257210618353E-2</v>
      </c>
    </row>
    <row r="5" spans="1:20" x14ac:dyDescent="0.3">
      <c r="B5" s="48" t="s">
        <v>47</v>
      </c>
      <c r="C5" s="12">
        <f>Seyeon!C74</f>
        <v>0.72350605721266403</v>
      </c>
      <c r="F5" s="48" t="s">
        <v>47</v>
      </c>
      <c r="G5" s="12">
        <f>'Jeong-yun'!L18</f>
        <v>0.59071906354515047</v>
      </c>
      <c r="J5" s="48" t="s">
        <v>47</v>
      </c>
      <c r="K5" s="12">
        <f>Insun!L20</f>
        <v>0.19858241713986549</v>
      </c>
      <c r="N5" s="48" t="s">
        <v>47</v>
      </c>
      <c r="O5" s="12">
        <f t="shared" ref="O5" si="0">GEOMEAN(C5,G5,K5)</f>
        <v>0.4394619888504141</v>
      </c>
    </row>
    <row r="6" spans="1:20" ht="17.25" thickBot="1" x14ac:dyDescent="0.35">
      <c r="B6" s="49" t="s">
        <v>9</v>
      </c>
      <c r="C6" s="14">
        <f>Seyeon!C75</f>
        <v>0.19318605992738133</v>
      </c>
      <c r="F6" s="49" t="s">
        <v>9</v>
      </c>
      <c r="G6" s="14">
        <f>'Jeong-yun'!L19</f>
        <v>0.33382107023411373</v>
      </c>
      <c r="J6" s="49" t="s">
        <v>9</v>
      </c>
      <c r="K6" s="14">
        <f>Insun!L21</f>
        <v>0.73848012564938992</v>
      </c>
      <c r="N6" s="49" t="s">
        <v>9</v>
      </c>
      <c r="O6" s="14">
        <f>GEOMEAN(C6,G6,K6)</f>
        <v>0.36247337705649668</v>
      </c>
    </row>
    <row r="7" spans="1:20" ht="17.25" thickBot="1" x14ac:dyDescent="0.35">
      <c r="B7" s="36"/>
      <c r="F7" s="36"/>
      <c r="J7" s="36"/>
      <c r="N7" s="36"/>
    </row>
    <row r="8" spans="1:20" x14ac:dyDescent="0.3">
      <c r="B8" s="47"/>
      <c r="C8" s="51" t="s">
        <v>42</v>
      </c>
      <c r="D8" s="50" t="s">
        <v>43</v>
      </c>
      <c r="F8" s="47"/>
      <c r="G8" s="51" t="s">
        <v>39</v>
      </c>
      <c r="H8" s="50" t="s">
        <v>5</v>
      </c>
      <c r="J8" s="47"/>
      <c r="K8" s="51" t="s">
        <v>39</v>
      </c>
      <c r="L8" s="50" t="s">
        <v>5</v>
      </c>
      <c r="M8" s="36"/>
      <c r="N8" s="47"/>
      <c r="O8" s="51" t="s">
        <v>39</v>
      </c>
      <c r="P8" s="50" t="s">
        <v>5</v>
      </c>
    </row>
    <row r="9" spans="1:20" x14ac:dyDescent="0.3">
      <c r="B9" s="48" t="s">
        <v>40</v>
      </c>
      <c r="C9" s="11">
        <f>Seyeon!C80</f>
        <v>0.38832791895242658</v>
      </c>
      <c r="D9">
        <f>Seyeon!D80</f>
        <v>0.61167208104757342</v>
      </c>
      <c r="F9" s="48" t="s">
        <v>40</v>
      </c>
      <c r="G9" s="11">
        <f>'Jeong-yun'!C40</f>
        <v>0.38832791895242658</v>
      </c>
      <c r="H9" s="12">
        <f>'Jeong-yun'!D40</f>
        <v>0.61167208104757342</v>
      </c>
      <c r="J9" s="48" t="s">
        <v>40</v>
      </c>
      <c r="K9" s="11">
        <f>Insun!C42</f>
        <v>0.38832791895242658</v>
      </c>
      <c r="L9" s="12">
        <f>Insun!D42</f>
        <v>0.61167208104757342</v>
      </c>
      <c r="N9" s="48" t="s">
        <v>40</v>
      </c>
      <c r="O9" s="11">
        <f>GEOMEAN(C9,G9,K9)</f>
        <v>0.38832791895242658</v>
      </c>
      <c r="P9" s="12">
        <f>GEOMEAN(D9,H9,L9)</f>
        <v>0.61167208104757342</v>
      </c>
    </row>
    <row r="10" spans="1:20" x14ac:dyDescent="0.3">
      <c r="B10" s="48" t="s">
        <v>47</v>
      </c>
      <c r="C10" s="11">
        <f>Seyeon!C81</f>
        <v>0.16428571428571428</v>
      </c>
      <c r="D10">
        <f>Seyeon!D81</f>
        <v>0.83571428571428574</v>
      </c>
      <c r="F10" s="48" t="s">
        <v>47</v>
      </c>
      <c r="G10" s="11">
        <f>'Jeong-yun'!C53</f>
        <v>0.1402116402116402</v>
      </c>
      <c r="H10" s="12">
        <f>'Jeong-yun'!D53</f>
        <v>0.85978835978835966</v>
      </c>
      <c r="J10" s="48" t="s">
        <v>47</v>
      </c>
      <c r="K10" s="11">
        <f>Insun!C55</f>
        <v>0.18611111111111112</v>
      </c>
      <c r="L10" s="12">
        <f>Insun!D55</f>
        <v>0.81388888888888877</v>
      </c>
      <c r="N10" s="48" t="s">
        <v>47</v>
      </c>
      <c r="O10" s="11">
        <f>GEOMEAN(C10,G10,K10)</f>
        <v>0.1624496290617834</v>
      </c>
      <c r="P10" s="12">
        <f>GEOMEAN(D10,H10,L10)</f>
        <v>0.8362539245540439</v>
      </c>
    </row>
    <row r="11" spans="1:20" x14ac:dyDescent="0.3">
      <c r="B11" s="48" t="s">
        <v>44</v>
      </c>
      <c r="C11" s="11">
        <f>Seyeon!C82</f>
        <v>0.18055555555555555</v>
      </c>
      <c r="D11">
        <f>Seyeon!D82</f>
        <v>0.81944444444444453</v>
      </c>
      <c r="F11" s="48" t="s">
        <v>44</v>
      </c>
      <c r="G11" s="11">
        <f>'Jeong-yun'!C66</f>
        <v>0.18650793650793651</v>
      </c>
      <c r="H11" s="12">
        <f>'Jeong-yun'!D66</f>
        <v>0.8134920634920636</v>
      </c>
      <c r="J11" s="48" t="s">
        <v>44</v>
      </c>
      <c r="K11" s="11">
        <f>Insun!C68</f>
        <v>0.19206349206349205</v>
      </c>
      <c r="L11" s="12">
        <f>Insun!D68</f>
        <v>0.80793650793650784</v>
      </c>
      <c r="N11" s="48" t="s">
        <v>44</v>
      </c>
      <c r="O11" s="11">
        <f t="shared" ref="O11:P11" si="1">GEOMEAN(C11,G11,K11)</f>
        <v>0.18631636301155174</v>
      </c>
      <c r="P11" s="12">
        <f t="shared" si="1"/>
        <v>0.81361077116574609</v>
      </c>
    </row>
    <row r="12" spans="1:20" x14ac:dyDescent="0.3">
      <c r="B12" s="48"/>
      <c r="C12" s="11"/>
      <c r="D12" s="12"/>
      <c r="F12" s="48"/>
      <c r="G12" s="11"/>
      <c r="H12" s="12"/>
      <c r="J12" s="48"/>
      <c r="K12" s="11"/>
      <c r="L12" s="12"/>
      <c r="N12" s="48"/>
      <c r="O12" s="11"/>
      <c r="P12" s="12"/>
    </row>
    <row r="13" spans="1:20" ht="17.25" thickBot="1" x14ac:dyDescent="0.35">
      <c r="B13" s="49" t="s">
        <v>50</v>
      </c>
      <c r="C13" s="13">
        <v>0.18609329999999999</v>
      </c>
      <c r="D13" s="14">
        <v>0.81390669000000004</v>
      </c>
      <c r="F13" s="49" t="s">
        <v>50</v>
      </c>
      <c r="G13" s="13">
        <v>0.17438914</v>
      </c>
      <c r="H13" s="14">
        <v>0.82561085000000001</v>
      </c>
      <c r="J13" s="49" t="s">
        <v>50</v>
      </c>
      <c r="K13" s="13">
        <v>0.20550225</v>
      </c>
      <c r="L13" s="89">
        <v>0.79449773999999995</v>
      </c>
      <c r="N13" s="49" t="s">
        <v>50</v>
      </c>
      <c r="O13" s="13">
        <v>0.17423340749999999</v>
      </c>
      <c r="P13" s="14">
        <v>0.737488064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72D51-50BE-4563-ACB6-45F15954BD7D}">
  <dimension ref="A1:N81"/>
  <sheetViews>
    <sheetView showGridLines="0" tabSelected="1" topLeftCell="A41" workbookViewId="0"/>
  </sheetViews>
  <sheetFormatPr defaultColWidth="8.75" defaultRowHeight="16.5" x14ac:dyDescent="0.3"/>
  <cols>
    <col min="1" max="1" width="8.75" style="53"/>
    <col min="2" max="2" width="24.875" style="53" bestFit="1" customWidth="1"/>
    <col min="3" max="3" width="36.25" style="53" bestFit="1" customWidth="1"/>
    <col min="4" max="4" width="33.75" style="53" bestFit="1" customWidth="1"/>
    <col min="5" max="5" width="30.875" style="53" bestFit="1" customWidth="1"/>
    <col min="6" max="6" width="71.875" style="53" bestFit="1" customWidth="1"/>
    <col min="7" max="7" width="71.875" style="54" customWidth="1"/>
    <col min="8" max="8" width="20.875" style="53" bestFit="1" customWidth="1"/>
    <col min="9" max="9" width="24.875" style="53" bestFit="1" customWidth="1"/>
    <col min="10" max="10" width="26.125" style="53" bestFit="1" customWidth="1"/>
    <col min="11" max="11" width="15.375" style="53" customWidth="1"/>
    <col min="12" max="12" width="28.75" style="53" customWidth="1"/>
    <col min="13" max="13" width="38.625" style="53" bestFit="1" customWidth="1"/>
    <col min="14" max="14" width="3.25" style="53" bestFit="1" customWidth="1"/>
    <col min="15" max="16384" width="8.75" style="53"/>
  </cols>
  <sheetData>
    <row r="1" spans="1:14" x14ac:dyDescent="0.3">
      <c r="A1" s="55"/>
      <c r="B1" s="55"/>
      <c r="C1" s="55"/>
      <c r="D1" s="55"/>
      <c r="E1" s="55"/>
      <c r="F1" s="55"/>
      <c r="G1" s="81"/>
      <c r="H1" s="55"/>
      <c r="I1" s="55"/>
      <c r="J1" s="55"/>
      <c r="K1" s="55"/>
      <c r="L1" s="55"/>
      <c r="M1" s="55"/>
      <c r="N1" s="55"/>
    </row>
    <row r="2" spans="1:14" x14ac:dyDescent="0.3">
      <c r="A2" s="55"/>
      <c r="B2" s="81"/>
      <c r="C2" s="55"/>
      <c r="D2" s="55"/>
      <c r="E2" s="55"/>
      <c r="F2" s="55"/>
      <c r="G2" s="81"/>
      <c r="H2" s="55"/>
      <c r="I2" s="55"/>
      <c r="J2" s="55"/>
      <c r="K2" s="55"/>
      <c r="L2" s="55"/>
      <c r="M2" s="55"/>
      <c r="N2" s="55"/>
    </row>
    <row r="3" spans="1:14" ht="17.25" thickBot="1" x14ac:dyDescent="0.35">
      <c r="A3" s="55"/>
      <c r="B3" s="55"/>
      <c r="C3" s="55"/>
      <c r="D3" s="55"/>
      <c r="E3" s="55"/>
      <c r="F3" s="55"/>
      <c r="G3" s="81"/>
      <c r="H3" s="55"/>
    </row>
    <row r="4" spans="1:14" ht="17.25" thickBot="1" x14ac:dyDescent="0.35">
      <c r="A4" s="55"/>
      <c r="B4" s="57" t="s">
        <v>51</v>
      </c>
      <c r="C4" s="58" t="s">
        <v>52</v>
      </c>
      <c r="D4" s="55"/>
      <c r="E4" s="55"/>
      <c r="F4" s="59" t="s">
        <v>52</v>
      </c>
      <c r="G4" s="59"/>
      <c r="H4" s="59" t="s">
        <v>52</v>
      </c>
    </row>
    <row r="5" spans="1:14" ht="18" thickTop="1" thickBot="1" x14ac:dyDescent="0.35">
      <c r="A5" s="55"/>
      <c r="B5" s="60"/>
      <c r="C5" s="55"/>
      <c r="D5" s="61" t="s">
        <v>52</v>
      </c>
      <c r="E5" s="61" t="s">
        <v>52</v>
      </c>
      <c r="F5" s="55"/>
      <c r="G5" s="81"/>
      <c r="H5" s="55"/>
    </row>
    <row r="6" spans="1:14" x14ac:dyDescent="0.3">
      <c r="A6" s="55"/>
      <c r="B6" s="87" t="s">
        <v>53</v>
      </c>
      <c r="C6" s="62" t="s">
        <v>54</v>
      </c>
      <c r="D6" s="74">
        <v>1.119</v>
      </c>
      <c r="E6" s="55"/>
      <c r="F6" s="55"/>
      <c r="G6" s="81"/>
      <c r="H6" s="55"/>
    </row>
    <row r="7" spans="1:14" x14ac:dyDescent="0.3">
      <c r="A7" s="55"/>
      <c r="B7" s="88"/>
      <c r="C7" s="82" t="s">
        <v>55</v>
      </c>
      <c r="D7" s="63" t="s">
        <v>56</v>
      </c>
      <c r="E7" s="55"/>
      <c r="F7" s="55"/>
      <c r="G7" s="81"/>
      <c r="H7" s="55"/>
    </row>
    <row r="8" spans="1:14" x14ac:dyDescent="0.3">
      <c r="A8" s="55"/>
      <c r="B8" s="88" t="s">
        <v>57</v>
      </c>
      <c r="C8" s="82" t="s">
        <v>54</v>
      </c>
      <c r="D8" s="63">
        <v>1</v>
      </c>
      <c r="E8" s="55"/>
      <c r="F8" s="55"/>
      <c r="G8" s="81"/>
      <c r="H8" s="55"/>
    </row>
    <row r="9" spans="1:14" ht="17.25" thickBot="1" x14ac:dyDescent="0.35">
      <c r="A9" s="55"/>
      <c r="B9" s="86"/>
      <c r="C9" s="64" t="s">
        <v>55</v>
      </c>
      <c r="D9" s="65">
        <v>1</v>
      </c>
      <c r="E9" s="55"/>
      <c r="F9" s="55"/>
      <c r="G9" s="81"/>
      <c r="H9" s="55"/>
    </row>
    <row r="10" spans="1:14" x14ac:dyDescent="0.3">
      <c r="A10" s="55"/>
      <c r="B10" s="55"/>
      <c r="C10" s="55"/>
      <c r="D10" s="55"/>
      <c r="E10" s="55"/>
      <c r="F10" s="55"/>
      <c r="G10" s="81"/>
      <c r="H10" s="55"/>
    </row>
    <row r="11" spans="1:14" ht="17.25" thickBot="1" x14ac:dyDescent="0.35">
      <c r="A11" s="55"/>
      <c r="B11" s="55"/>
      <c r="C11" s="55"/>
      <c r="D11" s="59" t="s">
        <v>52</v>
      </c>
      <c r="E11" s="55"/>
      <c r="F11" s="55"/>
      <c r="G11" s="81"/>
      <c r="H11" s="55"/>
    </row>
    <row r="12" spans="1:14" ht="17.25" thickTop="1" x14ac:dyDescent="0.3">
      <c r="A12" s="55"/>
      <c r="B12" s="61" t="s">
        <v>52</v>
      </c>
      <c r="C12" s="61" t="s">
        <v>52</v>
      </c>
      <c r="D12" s="55"/>
      <c r="E12" s="61" t="s">
        <v>52</v>
      </c>
      <c r="F12" s="61" t="s">
        <v>52</v>
      </c>
      <c r="G12" s="61"/>
      <c r="H12" s="61" t="s">
        <v>52</v>
      </c>
    </row>
    <row r="13" spans="1:14" x14ac:dyDescent="0.3">
      <c r="A13" s="55"/>
      <c r="B13" s="55"/>
      <c r="C13" s="55"/>
      <c r="D13" s="55"/>
      <c r="E13" s="55"/>
      <c r="F13" s="55"/>
      <c r="G13" s="81"/>
      <c r="H13" s="55"/>
    </row>
    <row r="14" spans="1:14" x14ac:dyDescent="0.3">
      <c r="A14" s="55"/>
      <c r="B14" s="56" t="s">
        <v>99</v>
      </c>
      <c r="C14" s="55"/>
      <c r="D14" s="55"/>
      <c r="E14" s="55"/>
      <c r="F14" s="55"/>
      <c r="G14" s="81"/>
      <c r="H14" s="55"/>
      <c r="I14" s="55"/>
      <c r="J14" s="55"/>
      <c r="K14" s="55"/>
      <c r="L14" s="55"/>
      <c r="M14" s="55"/>
    </row>
    <row r="15" spans="1:14" ht="17.25" thickBot="1" x14ac:dyDescent="0.35">
      <c r="A15" s="55"/>
      <c r="B15" s="55"/>
      <c r="C15" s="55"/>
      <c r="D15" s="55"/>
      <c r="E15" s="55"/>
      <c r="F15" s="81"/>
      <c r="G15" s="55"/>
      <c r="H15" s="55"/>
      <c r="I15" s="55"/>
      <c r="J15" s="55"/>
      <c r="K15" s="55"/>
      <c r="M15" s="55"/>
    </row>
    <row r="16" spans="1:14" x14ac:dyDescent="0.3">
      <c r="A16" s="55"/>
      <c r="B16" s="72" t="s">
        <v>58</v>
      </c>
      <c r="C16" s="66" t="s">
        <v>100</v>
      </c>
      <c r="D16" s="66" t="s">
        <v>101</v>
      </c>
      <c r="E16" s="67" t="s">
        <v>102</v>
      </c>
      <c r="F16" s="60"/>
      <c r="G16" s="72" t="s">
        <v>62</v>
      </c>
      <c r="H16" s="66" t="s">
        <v>100</v>
      </c>
      <c r="I16" s="66" t="s">
        <v>101</v>
      </c>
      <c r="J16" s="66" t="s">
        <v>102</v>
      </c>
      <c r="K16" s="67" t="s">
        <v>63</v>
      </c>
      <c r="M16" s="55"/>
    </row>
    <row r="17" spans="1:13" x14ac:dyDescent="0.3">
      <c r="A17" s="55"/>
      <c r="B17" s="68" t="s">
        <v>100</v>
      </c>
      <c r="C17" s="55">
        <v>1</v>
      </c>
      <c r="D17" s="55" t="s">
        <v>64</v>
      </c>
      <c r="E17" s="63" t="s">
        <v>65</v>
      </c>
      <c r="F17" s="81"/>
      <c r="G17" s="68" t="s">
        <v>100</v>
      </c>
      <c r="H17" s="55" t="s">
        <v>66</v>
      </c>
      <c r="I17" s="55" t="s">
        <v>67</v>
      </c>
      <c r="J17" s="55" t="s">
        <v>68</v>
      </c>
      <c r="K17" s="63" t="s">
        <v>103</v>
      </c>
      <c r="M17" s="69"/>
    </row>
    <row r="18" spans="1:13" x14ac:dyDescent="0.3">
      <c r="A18" s="55"/>
      <c r="B18" s="68" t="s">
        <v>101</v>
      </c>
      <c r="C18" s="55" t="s">
        <v>69</v>
      </c>
      <c r="D18" s="55">
        <v>1</v>
      </c>
      <c r="E18" s="63" t="s">
        <v>70</v>
      </c>
      <c r="F18" s="81"/>
      <c r="G18" s="68" t="s">
        <v>101</v>
      </c>
      <c r="H18" s="55" t="s">
        <v>71</v>
      </c>
      <c r="I18" s="55" t="s">
        <v>72</v>
      </c>
      <c r="J18" s="55" t="s">
        <v>73</v>
      </c>
      <c r="K18" s="63" t="s">
        <v>104</v>
      </c>
      <c r="M18" s="69"/>
    </row>
    <row r="19" spans="1:13" x14ac:dyDescent="0.3">
      <c r="A19" s="55"/>
      <c r="B19" s="68" t="s">
        <v>102</v>
      </c>
      <c r="C19" s="55" t="s">
        <v>74</v>
      </c>
      <c r="D19" s="55" t="s">
        <v>75</v>
      </c>
      <c r="E19" s="63">
        <v>1</v>
      </c>
      <c r="F19" s="81"/>
      <c r="G19" s="68" t="s">
        <v>102</v>
      </c>
      <c r="H19" s="55" t="s">
        <v>76</v>
      </c>
      <c r="I19" s="55" t="s">
        <v>77</v>
      </c>
      <c r="J19" s="55" t="s">
        <v>78</v>
      </c>
      <c r="K19" s="63" t="s">
        <v>105</v>
      </c>
      <c r="M19" s="69"/>
    </row>
    <row r="20" spans="1:13" ht="17.25" thickBot="1" x14ac:dyDescent="0.35">
      <c r="A20" s="55"/>
      <c r="B20" s="70" t="s">
        <v>79</v>
      </c>
      <c r="C20" s="71" t="s">
        <v>80</v>
      </c>
      <c r="D20" s="71" t="s">
        <v>81</v>
      </c>
      <c r="E20" s="65" t="s">
        <v>82</v>
      </c>
      <c r="F20" s="81"/>
      <c r="G20" s="70" t="s">
        <v>79</v>
      </c>
      <c r="H20" s="71">
        <v>1</v>
      </c>
      <c r="I20" s="71">
        <v>1</v>
      </c>
      <c r="J20" s="71">
        <v>1</v>
      </c>
      <c r="K20" s="65">
        <v>1</v>
      </c>
      <c r="M20" s="55"/>
    </row>
    <row r="21" spans="1:13" x14ac:dyDescent="0.3">
      <c r="A21" s="55"/>
      <c r="B21" s="60"/>
      <c r="C21" s="55"/>
      <c r="D21" s="55"/>
      <c r="E21" s="55"/>
      <c r="F21" s="55"/>
      <c r="G21" s="81"/>
      <c r="H21" s="55"/>
      <c r="I21" s="55"/>
      <c r="J21" s="55"/>
      <c r="K21" s="55"/>
      <c r="L21" s="55"/>
      <c r="M21" s="55"/>
    </row>
    <row r="22" spans="1:13" ht="17.25" thickBot="1" x14ac:dyDescent="0.35">
      <c r="A22" s="55"/>
      <c r="B22" s="60"/>
      <c r="C22" s="55"/>
      <c r="D22" s="55"/>
      <c r="E22" s="55"/>
      <c r="F22" s="55"/>
      <c r="G22" s="75"/>
      <c r="H22" s="55"/>
      <c r="I22" s="55"/>
      <c r="J22" s="55"/>
      <c r="K22" s="55"/>
      <c r="L22" s="55"/>
      <c r="M22" s="55"/>
    </row>
    <row r="23" spans="1:13" x14ac:dyDescent="0.3">
      <c r="A23" s="55"/>
      <c r="B23" s="72" t="s">
        <v>83</v>
      </c>
      <c r="C23" s="66" t="s">
        <v>100</v>
      </c>
      <c r="D23" s="66" t="s">
        <v>101</v>
      </c>
      <c r="E23" s="66" t="s">
        <v>102</v>
      </c>
      <c r="F23" s="66" t="s">
        <v>84</v>
      </c>
      <c r="G23" s="90"/>
      <c r="H23" s="72" t="s">
        <v>85</v>
      </c>
      <c r="I23" s="67" t="s">
        <v>86</v>
      </c>
      <c r="J23" s="60"/>
      <c r="K23" s="73" t="s">
        <v>87</v>
      </c>
      <c r="L23" s="74" t="s">
        <v>97</v>
      </c>
      <c r="M23" s="55"/>
    </row>
    <row r="24" spans="1:13" x14ac:dyDescent="0.3">
      <c r="A24" s="55"/>
      <c r="B24" s="68" t="s">
        <v>100</v>
      </c>
      <c r="C24" s="55" t="s">
        <v>106</v>
      </c>
      <c r="D24" s="55" t="s">
        <v>107</v>
      </c>
      <c r="E24" s="55" t="s">
        <v>108</v>
      </c>
      <c r="F24" s="63" t="s">
        <v>109</v>
      </c>
      <c r="G24" s="75"/>
      <c r="H24" s="80" t="s">
        <v>100</v>
      </c>
      <c r="I24" s="63" t="s">
        <v>88</v>
      </c>
      <c r="J24" s="55"/>
      <c r="K24" s="68" t="s">
        <v>89</v>
      </c>
      <c r="L24" s="63" t="s">
        <v>98</v>
      </c>
      <c r="M24" s="55"/>
    </row>
    <row r="25" spans="1:13" ht="17.25" thickBot="1" x14ac:dyDescent="0.35">
      <c r="A25" s="55"/>
      <c r="B25" s="68" t="s">
        <v>101</v>
      </c>
      <c r="C25" s="55" t="s">
        <v>110</v>
      </c>
      <c r="D25" s="55" t="s">
        <v>111</v>
      </c>
      <c r="E25" s="55" t="s">
        <v>112</v>
      </c>
      <c r="F25" s="63" t="s">
        <v>113</v>
      </c>
      <c r="G25" s="75"/>
      <c r="H25" s="80" t="s">
        <v>101</v>
      </c>
      <c r="I25" s="63" t="s">
        <v>90</v>
      </c>
      <c r="J25" s="55"/>
      <c r="K25" s="70" t="s">
        <v>91</v>
      </c>
      <c r="L25" s="65">
        <v>0.57999999999999996</v>
      </c>
      <c r="M25" s="55"/>
    </row>
    <row r="26" spans="1:13" ht="17.25" thickBot="1" x14ac:dyDescent="0.35">
      <c r="A26" s="55"/>
      <c r="B26" s="70" t="s">
        <v>102</v>
      </c>
      <c r="C26" s="71" t="s">
        <v>114</v>
      </c>
      <c r="D26" s="71" t="s">
        <v>115</v>
      </c>
      <c r="E26" s="71" t="s">
        <v>116</v>
      </c>
      <c r="F26" s="65" t="s">
        <v>117</v>
      </c>
      <c r="G26" s="75"/>
      <c r="H26" s="80" t="s">
        <v>102</v>
      </c>
      <c r="I26" s="63" t="s">
        <v>92</v>
      </c>
      <c r="J26" s="55"/>
      <c r="K26" s="55"/>
      <c r="L26" s="55"/>
      <c r="M26" s="55"/>
    </row>
    <row r="27" spans="1:13" ht="17.25" thickBot="1" x14ac:dyDescent="0.35">
      <c r="A27" s="55"/>
      <c r="B27" s="55"/>
      <c r="C27" s="55"/>
      <c r="D27" s="55"/>
      <c r="E27" s="55"/>
      <c r="F27" s="55"/>
      <c r="G27" s="81"/>
      <c r="H27" s="70" t="s">
        <v>93</v>
      </c>
      <c r="I27" s="65" t="s">
        <v>94</v>
      </c>
      <c r="J27" s="55"/>
      <c r="K27" s="55"/>
      <c r="L27" s="55"/>
      <c r="M27" s="55"/>
    </row>
    <row r="28" spans="1:13" x14ac:dyDescent="0.3">
      <c r="A28" s="55"/>
      <c r="B28" s="55"/>
      <c r="C28" s="55"/>
      <c r="D28" s="55"/>
      <c r="E28" s="55"/>
      <c r="F28" s="55"/>
      <c r="G28" s="81"/>
      <c r="H28" s="55"/>
      <c r="I28" s="55"/>
      <c r="J28" s="55"/>
      <c r="K28" s="55"/>
      <c r="L28" s="55"/>
      <c r="M28" s="55"/>
    </row>
    <row r="29" spans="1:13" ht="17.25" thickBot="1" x14ac:dyDescent="0.35">
      <c r="A29" s="55"/>
      <c r="B29" s="71" t="s">
        <v>52</v>
      </c>
      <c r="C29" s="71" t="s">
        <v>52</v>
      </c>
      <c r="D29" s="71" t="s">
        <v>52</v>
      </c>
      <c r="E29" s="71" t="s">
        <v>52</v>
      </c>
      <c r="F29" s="71" t="s">
        <v>52</v>
      </c>
      <c r="G29" s="71"/>
      <c r="H29" s="71" t="s">
        <v>52</v>
      </c>
      <c r="I29" s="71" t="s">
        <v>52</v>
      </c>
      <c r="J29" s="71" t="s">
        <v>52</v>
      </c>
      <c r="K29" s="71" t="s">
        <v>52</v>
      </c>
      <c r="L29" s="71" t="s">
        <v>52</v>
      </c>
      <c r="M29" s="71" t="s">
        <v>52</v>
      </c>
    </row>
    <row r="30" spans="1:13" x14ac:dyDescent="0.3">
      <c r="A30" s="55"/>
      <c r="B30" s="55"/>
      <c r="C30" s="55"/>
      <c r="D30" s="55"/>
      <c r="E30" s="55"/>
      <c r="F30" s="55"/>
      <c r="G30" s="81"/>
      <c r="H30" s="55"/>
      <c r="I30" s="55"/>
      <c r="J30" s="55"/>
      <c r="K30" s="55"/>
      <c r="L30" s="55"/>
      <c r="M30" s="55"/>
    </row>
    <row r="31" spans="1:13" x14ac:dyDescent="0.3">
      <c r="A31" s="55"/>
      <c r="B31" s="24" t="s">
        <v>35</v>
      </c>
      <c r="C31" s="55"/>
      <c r="D31" s="55"/>
      <c r="E31" s="55"/>
      <c r="F31" s="55"/>
      <c r="G31" s="81"/>
      <c r="H31" s="55"/>
      <c r="I31" s="55"/>
      <c r="J31" s="55"/>
      <c r="K31" s="55"/>
      <c r="L31" s="55"/>
      <c r="M31" s="55"/>
    </row>
    <row r="32" spans="1:13" ht="17.25" thickBot="1" x14ac:dyDescent="0.35">
      <c r="A32" s="55"/>
      <c r="B32" s="55"/>
      <c r="C32" s="55"/>
      <c r="D32" s="55"/>
      <c r="E32" s="55"/>
      <c r="F32" s="55"/>
      <c r="G32" s="81"/>
      <c r="H32" s="55"/>
      <c r="I32" s="55"/>
      <c r="J32" s="55"/>
      <c r="K32" s="55"/>
      <c r="L32" s="55"/>
      <c r="M32" s="55"/>
    </row>
    <row r="33" spans="1:13" ht="17.25" thickBot="1" x14ac:dyDescent="0.35">
      <c r="A33" s="55"/>
      <c r="B33" s="76" t="s">
        <v>100</v>
      </c>
      <c r="C33" s="55"/>
      <c r="D33" s="55"/>
      <c r="E33" s="55"/>
      <c r="F33" s="55"/>
      <c r="G33" s="81"/>
      <c r="H33" s="55"/>
      <c r="I33" s="55"/>
      <c r="J33" s="55"/>
      <c r="K33" s="55"/>
      <c r="L33" s="55"/>
      <c r="M33" s="55"/>
    </row>
    <row r="34" spans="1:13" ht="17.25" thickBot="1" x14ac:dyDescent="0.35">
      <c r="A34" s="55"/>
      <c r="B34" s="60"/>
      <c r="C34" s="55"/>
      <c r="D34" s="55"/>
      <c r="E34" s="55"/>
      <c r="F34" s="55"/>
      <c r="G34" s="81"/>
      <c r="H34" s="55"/>
      <c r="I34" s="55"/>
      <c r="J34" s="55"/>
      <c r="K34" s="55"/>
      <c r="L34" s="55"/>
      <c r="M34" s="55"/>
    </row>
    <row r="35" spans="1:13" x14ac:dyDescent="0.3">
      <c r="A35" s="55"/>
      <c r="B35" s="72" t="s">
        <v>58</v>
      </c>
      <c r="C35" s="66" t="s">
        <v>118</v>
      </c>
      <c r="D35" s="66" t="s">
        <v>119</v>
      </c>
      <c r="E35" s="67" t="s">
        <v>79</v>
      </c>
      <c r="F35" s="55"/>
      <c r="G35" s="81"/>
      <c r="H35" s="55"/>
      <c r="I35" s="55"/>
      <c r="J35" s="55"/>
      <c r="K35" s="55"/>
      <c r="L35" s="55"/>
      <c r="M35" s="55"/>
    </row>
    <row r="36" spans="1:13" ht="17.25" thickBot="1" x14ac:dyDescent="0.35">
      <c r="A36" s="55"/>
      <c r="B36" s="70" t="s">
        <v>120</v>
      </c>
      <c r="C36" s="71">
        <v>1</v>
      </c>
      <c r="D36" s="71" t="s">
        <v>56</v>
      </c>
      <c r="E36" s="65">
        <v>1</v>
      </c>
      <c r="F36" s="55"/>
      <c r="G36" s="81"/>
      <c r="H36" s="55"/>
    </row>
    <row r="37" spans="1:13" ht="17.25" thickBot="1" x14ac:dyDescent="0.35">
      <c r="A37" s="55"/>
      <c r="B37" s="55"/>
      <c r="C37" s="55"/>
      <c r="D37" s="55"/>
      <c r="E37" s="55"/>
      <c r="F37" s="55"/>
      <c r="G37" s="81"/>
      <c r="H37" s="55"/>
    </row>
    <row r="38" spans="1:13" x14ac:dyDescent="0.3">
      <c r="A38" s="55"/>
      <c r="B38" s="72" t="s">
        <v>62</v>
      </c>
      <c r="C38" s="66" t="s">
        <v>118</v>
      </c>
      <c r="D38" s="66" t="s">
        <v>119</v>
      </c>
      <c r="E38" s="67" t="s">
        <v>79</v>
      </c>
      <c r="F38" s="55"/>
      <c r="G38" s="81"/>
      <c r="H38" s="55"/>
    </row>
    <row r="39" spans="1:13" x14ac:dyDescent="0.3">
      <c r="A39" s="55"/>
      <c r="B39" s="68" t="s">
        <v>120</v>
      </c>
      <c r="C39" s="55">
        <v>1</v>
      </c>
      <c r="D39" s="77" t="s">
        <v>121</v>
      </c>
      <c r="E39" s="63">
        <v>1</v>
      </c>
      <c r="F39" s="55"/>
      <c r="G39" s="81"/>
      <c r="H39" s="55"/>
    </row>
    <row r="40" spans="1:13" ht="17.25" thickBot="1" x14ac:dyDescent="0.35">
      <c r="A40" s="55"/>
      <c r="B40" s="70" t="s">
        <v>63</v>
      </c>
      <c r="C40" s="71">
        <v>1</v>
      </c>
      <c r="D40" s="71" t="s">
        <v>121</v>
      </c>
      <c r="E40" s="65">
        <v>1</v>
      </c>
      <c r="F40" s="55"/>
      <c r="G40" s="81"/>
      <c r="H40" s="55"/>
    </row>
    <row r="41" spans="1:13" ht="17.25" thickBot="1" x14ac:dyDescent="0.35">
      <c r="A41" s="55"/>
      <c r="B41" s="60"/>
      <c r="C41" s="55"/>
      <c r="D41" s="55"/>
      <c r="E41" s="55"/>
      <c r="F41" s="55"/>
      <c r="G41" s="81"/>
      <c r="H41" s="55"/>
    </row>
    <row r="42" spans="1:13" ht="17.25" thickBot="1" x14ac:dyDescent="0.35">
      <c r="A42" s="55"/>
      <c r="B42" s="76" t="s">
        <v>101</v>
      </c>
      <c r="C42" s="55"/>
      <c r="D42" s="55"/>
      <c r="E42" s="55"/>
      <c r="F42" s="55"/>
      <c r="G42" s="81"/>
      <c r="H42" s="55"/>
    </row>
    <row r="43" spans="1:13" ht="17.25" thickBot="1" x14ac:dyDescent="0.35">
      <c r="A43" s="55"/>
      <c r="B43" s="78" t="s">
        <v>52</v>
      </c>
      <c r="C43" s="60"/>
      <c r="D43" s="60"/>
      <c r="E43" s="60"/>
      <c r="F43" s="60"/>
      <c r="G43" s="60"/>
      <c r="H43" s="60"/>
    </row>
    <row r="44" spans="1:13" x14ac:dyDescent="0.3">
      <c r="A44" s="55"/>
      <c r="B44" s="72" t="s">
        <v>58</v>
      </c>
      <c r="C44" s="66" t="s">
        <v>118</v>
      </c>
      <c r="D44" s="66" t="s">
        <v>119</v>
      </c>
      <c r="E44" s="67" t="s">
        <v>79</v>
      </c>
      <c r="F44" s="55"/>
      <c r="G44" s="81"/>
      <c r="H44" s="55"/>
    </row>
    <row r="45" spans="1:13" x14ac:dyDescent="0.3">
      <c r="A45" s="55"/>
      <c r="B45" s="68" t="s">
        <v>59</v>
      </c>
      <c r="C45" s="75">
        <v>1</v>
      </c>
      <c r="D45" s="75" t="s">
        <v>64</v>
      </c>
      <c r="E45" s="63" t="s">
        <v>122</v>
      </c>
      <c r="F45" s="55"/>
      <c r="G45" s="81"/>
      <c r="H45" s="55"/>
    </row>
    <row r="46" spans="1:13" x14ac:dyDescent="0.3">
      <c r="A46" s="55"/>
      <c r="B46" s="68" t="s">
        <v>60</v>
      </c>
      <c r="C46" s="75">
        <v>1</v>
      </c>
      <c r="D46" s="75" t="s">
        <v>65</v>
      </c>
      <c r="E46" s="63" t="s">
        <v>123</v>
      </c>
      <c r="F46" s="55"/>
      <c r="G46" s="81"/>
      <c r="H46" s="55"/>
    </row>
    <row r="47" spans="1:13" ht="17.25" thickBot="1" x14ac:dyDescent="0.35">
      <c r="A47" s="55"/>
      <c r="B47" s="70" t="s">
        <v>61</v>
      </c>
      <c r="C47" s="71">
        <v>1</v>
      </c>
      <c r="D47" s="71" t="s">
        <v>70</v>
      </c>
      <c r="E47" s="65" t="s">
        <v>124</v>
      </c>
      <c r="F47" s="55"/>
      <c r="G47" s="81"/>
      <c r="H47" s="55"/>
    </row>
    <row r="48" spans="1:13" ht="17.25" thickBot="1" x14ac:dyDescent="0.35">
      <c r="A48" s="55"/>
      <c r="B48" s="60"/>
      <c r="C48" s="55"/>
      <c r="D48" s="55"/>
      <c r="E48" s="55"/>
      <c r="F48" s="55"/>
      <c r="G48" s="81"/>
      <c r="H48" s="55"/>
    </row>
    <row r="49" spans="1:14" x14ac:dyDescent="0.3">
      <c r="A49" s="55"/>
      <c r="B49" s="72" t="s">
        <v>62</v>
      </c>
      <c r="C49" s="66" t="s">
        <v>118</v>
      </c>
      <c r="D49" s="66" t="s">
        <v>119</v>
      </c>
      <c r="E49" s="67" t="s">
        <v>79</v>
      </c>
      <c r="F49" s="55"/>
      <c r="G49" s="81"/>
      <c r="H49" s="55"/>
    </row>
    <row r="50" spans="1:14" x14ac:dyDescent="0.3">
      <c r="A50" s="55"/>
      <c r="B50" s="68" t="s">
        <v>59</v>
      </c>
      <c r="C50" s="55" t="s">
        <v>125</v>
      </c>
      <c r="D50" s="55" t="s">
        <v>126</v>
      </c>
      <c r="E50" s="63" t="s">
        <v>127</v>
      </c>
      <c r="F50" s="55"/>
      <c r="G50" s="81"/>
      <c r="H50" s="55"/>
    </row>
    <row r="51" spans="1:14" x14ac:dyDescent="0.3">
      <c r="A51" s="55"/>
      <c r="B51" s="68" t="s">
        <v>60</v>
      </c>
      <c r="C51" s="55" t="s">
        <v>128</v>
      </c>
      <c r="D51" s="55" t="s">
        <v>129</v>
      </c>
      <c r="E51" s="63" t="s">
        <v>130</v>
      </c>
      <c r="F51" s="55"/>
      <c r="G51" s="81"/>
      <c r="H51" s="55"/>
      <c r="I51" s="55"/>
      <c r="J51" s="55"/>
      <c r="K51" s="55"/>
      <c r="L51" s="55"/>
      <c r="M51" s="55"/>
      <c r="N51" s="55"/>
    </row>
    <row r="52" spans="1:14" x14ac:dyDescent="0.3">
      <c r="A52" s="55"/>
      <c r="B52" s="68" t="s">
        <v>61</v>
      </c>
      <c r="C52" s="55" t="s">
        <v>131</v>
      </c>
      <c r="D52" s="55" t="s">
        <v>132</v>
      </c>
      <c r="E52" s="63" t="s">
        <v>133</v>
      </c>
      <c r="F52" s="55"/>
      <c r="G52" s="81"/>
      <c r="H52" s="55"/>
      <c r="I52" s="55"/>
      <c r="J52" s="55"/>
      <c r="K52" s="55"/>
      <c r="L52" s="55"/>
      <c r="M52" s="55"/>
      <c r="N52" s="55"/>
    </row>
    <row r="53" spans="1:14" ht="33.75" thickBot="1" x14ac:dyDescent="0.35">
      <c r="A53" s="55"/>
      <c r="B53" s="70" t="s">
        <v>63</v>
      </c>
      <c r="C53" s="71" t="s">
        <v>134</v>
      </c>
      <c r="D53" s="71" t="s">
        <v>135</v>
      </c>
      <c r="E53" s="79" t="s">
        <v>136</v>
      </c>
      <c r="F53" s="55"/>
      <c r="G53" s="81"/>
      <c r="H53" s="55"/>
      <c r="I53" s="55"/>
      <c r="J53" s="55"/>
      <c r="K53" s="55"/>
      <c r="L53" s="55"/>
      <c r="M53" s="55"/>
      <c r="N53" s="55"/>
    </row>
    <row r="54" spans="1:14" ht="17.25" thickBot="1" x14ac:dyDescent="0.35">
      <c r="A54" s="55"/>
      <c r="B54" s="60"/>
      <c r="C54" s="55"/>
      <c r="D54" s="55"/>
      <c r="E54" s="55"/>
      <c r="F54" s="55"/>
      <c r="G54" s="81"/>
      <c r="H54" s="55"/>
      <c r="I54" s="55"/>
      <c r="J54" s="55"/>
      <c r="K54" s="55"/>
      <c r="L54" s="55"/>
      <c r="M54" s="55"/>
      <c r="N54" s="55"/>
    </row>
    <row r="55" spans="1:14" ht="17.25" thickBot="1" x14ac:dyDescent="0.35">
      <c r="A55" s="55"/>
      <c r="B55" s="76" t="s">
        <v>102</v>
      </c>
      <c r="C55" s="55"/>
      <c r="D55" s="55"/>
      <c r="E55" s="55"/>
      <c r="F55" s="55"/>
      <c r="G55" s="81"/>
      <c r="H55" s="55"/>
      <c r="I55" s="55"/>
      <c r="J55" s="55"/>
      <c r="K55" s="55"/>
      <c r="L55" s="55"/>
      <c r="M55" s="55"/>
      <c r="N55" s="55"/>
    </row>
    <row r="56" spans="1:14" ht="17.25" thickBot="1" x14ac:dyDescent="0.35">
      <c r="A56" s="55"/>
      <c r="B56" s="60"/>
      <c r="C56" s="55"/>
      <c r="D56" s="55"/>
      <c r="E56" s="55"/>
      <c r="F56" s="55"/>
      <c r="G56" s="81"/>
      <c r="H56" s="55"/>
      <c r="I56" s="55"/>
      <c r="J56" s="55"/>
      <c r="K56" s="55"/>
      <c r="L56" s="55"/>
      <c r="M56" s="55"/>
      <c r="N56" s="55"/>
    </row>
    <row r="57" spans="1:14" x14ac:dyDescent="0.3">
      <c r="A57" s="55"/>
      <c r="B57" s="72" t="s">
        <v>58</v>
      </c>
      <c r="C57" s="66" t="s">
        <v>118</v>
      </c>
      <c r="D57" s="66" t="s">
        <v>119</v>
      </c>
      <c r="E57" s="67" t="s">
        <v>79</v>
      </c>
      <c r="F57" s="55"/>
      <c r="G57" s="81"/>
      <c r="H57" s="55"/>
      <c r="I57" s="55"/>
      <c r="J57" s="55"/>
      <c r="K57" s="55"/>
      <c r="L57" s="55"/>
      <c r="M57" s="55"/>
      <c r="N57" s="55"/>
    </row>
    <row r="58" spans="1:14" x14ac:dyDescent="0.3">
      <c r="A58" s="60"/>
      <c r="B58" s="68" t="s">
        <v>30</v>
      </c>
      <c r="C58" s="75">
        <v>1</v>
      </c>
      <c r="D58" s="75" t="s">
        <v>64</v>
      </c>
      <c r="E58" s="63" t="s">
        <v>122</v>
      </c>
      <c r="F58" s="55"/>
      <c r="G58" s="81"/>
      <c r="H58" s="55"/>
      <c r="I58" s="60"/>
      <c r="J58" s="60"/>
      <c r="K58" s="60"/>
      <c r="L58" s="60"/>
      <c r="M58" s="60"/>
      <c r="N58" s="60"/>
    </row>
    <row r="59" spans="1:14" x14ac:dyDescent="0.3">
      <c r="A59" s="55"/>
      <c r="B59" s="68" t="s">
        <v>95</v>
      </c>
      <c r="C59" s="75">
        <v>1</v>
      </c>
      <c r="D59" s="75" t="s">
        <v>65</v>
      </c>
      <c r="E59" s="63" t="s">
        <v>123</v>
      </c>
      <c r="F59" s="55"/>
      <c r="G59" s="81"/>
      <c r="H59" s="55"/>
      <c r="I59" s="55"/>
      <c r="J59" s="55"/>
      <c r="K59" s="55"/>
      <c r="L59" s="55"/>
      <c r="M59" s="55"/>
      <c r="N59" s="55"/>
    </row>
    <row r="60" spans="1:14" ht="17.25" thickBot="1" x14ac:dyDescent="0.35">
      <c r="A60" s="55"/>
      <c r="B60" s="70" t="s">
        <v>96</v>
      </c>
      <c r="C60" s="71">
        <v>1</v>
      </c>
      <c r="D60" s="71" t="s">
        <v>70</v>
      </c>
      <c r="E60" s="65" t="s">
        <v>124</v>
      </c>
      <c r="F60" s="55"/>
      <c r="G60" s="81"/>
      <c r="H60" s="55"/>
      <c r="I60" s="55"/>
      <c r="J60" s="55"/>
      <c r="K60" s="55"/>
      <c r="L60" s="55"/>
      <c r="M60" s="55"/>
      <c r="N60" s="55"/>
    </row>
    <row r="61" spans="1:14" ht="17.25" thickBot="1" x14ac:dyDescent="0.35">
      <c r="A61" s="55"/>
      <c r="B61" s="60"/>
      <c r="C61" s="55"/>
      <c r="D61" s="55"/>
      <c r="E61" s="55"/>
      <c r="F61" s="55"/>
      <c r="G61" s="81"/>
      <c r="H61" s="55"/>
      <c r="I61" s="55"/>
      <c r="J61" s="55"/>
      <c r="K61" s="55"/>
      <c r="L61" s="55"/>
      <c r="M61" s="55"/>
      <c r="N61" s="55"/>
    </row>
    <row r="62" spans="1:14" x14ac:dyDescent="0.3">
      <c r="A62" s="55"/>
      <c r="B62" s="72" t="s">
        <v>62</v>
      </c>
      <c r="C62" s="66" t="s">
        <v>118</v>
      </c>
      <c r="D62" s="66" t="s">
        <v>119</v>
      </c>
      <c r="E62" s="67" t="s">
        <v>79</v>
      </c>
      <c r="F62" s="55"/>
      <c r="G62" s="81"/>
      <c r="H62" s="55"/>
      <c r="I62" s="55"/>
      <c r="J62" s="55"/>
      <c r="K62" s="55"/>
      <c r="L62" s="55"/>
      <c r="M62" s="55"/>
      <c r="N62" s="55"/>
    </row>
    <row r="63" spans="1:14" x14ac:dyDescent="0.3">
      <c r="A63" s="55"/>
      <c r="B63" s="68" t="s">
        <v>30</v>
      </c>
      <c r="C63" s="55" t="s">
        <v>125</v>
      </c>
      <c r="D63" s="55" t="s">
        <v>126</v>
      </c>
      <c r="E63" s="63" t="s">
        <v>127</v>
      </c>
      <c r="F63" s="55"/>
      <c r="G63" s="81"/>
      <c r="H63" s="55"/>
      <c r="I63" s="55"/>
      <c r="J63" s="55"/>
      <c r="K63" s="55"/>
      <c r="L63" s="55"/>
      <c r="M63" s="55"/>
      <c r="N63" s="55"/>
    </row>
    <row r="64" spans="1:14" x14ac:dyDescent="0.3">
      <c r="A64" s="55"/>
      <c r="B64" s="68" t="s">
        <v>95</v>
      </c>
      <c r="C64" s="55" t="s">
        <v>128</v>
      </c>
      <c r="D64" s="55" t="s">
        <v>129</v>
      </c>
      <c r="E64" s="63" t="s">
        <v>130</v>
      </c>
      <c r="F64" s="55"/>
      <c r="G64" s="81"/>
      <c r="H64" s="55"/>
      <c r="I64" s="55"/>
      <c r="J64" s="55"/>
      <c r="K64" s="55"/>
      <c r="L64" s="55"/>
      <c r="M64" s="55"/>
      <c r="N64" s="55"/>
    </row>
    <row r="65" spans="1:14" x14ac:dyDescent="0.3">
      <c r="A65" s="55"/>
      <c r="B65" s="68" t="s">
        <v>96</v>
      </c>
      <c r="C65" s="55" t="s">
        <v>131</v>
      </c>
      <c r="D65" s="55" t="s">
        <v>132</v>
      </c>
      <c r="E65" s="63" t="s">
        <v>133</v>
      </c>
      <c r="F65" s="55"/>
      <c r="G65" s="81"/>
      <c r="H65" s="55"/>
      <c r="I65" s="55"/>
      <c r="J65" s="55"/>
      <c r="K65" s="55"/>
      <c r="L65" s="55"/>
      <c r="M65" s="55"/>
      <c r="N65" s="55"/>
    </row>
    <row r="66" spans="1:14" ht="33.75" thickBot="1" x14ac:dyDescent="0.35">
      <c r="A66" s="55"/>
      <c r="B66" s="70" t="s">
        <v>63</v>
      </c>
      <c r="C66" s="71" t="s">
        <v>134</v>
      </c>
      <c r="D66" s="71" t="s">
        <v>135</v>
      </c>
      <c r="E66" s="79" t="s">
        <v>136</v>
      </c>
      <c r="F66" s="55"/>
      <c r="G66" s="81"/>
      <c r="H66" s="55"/>
      <c r="I66" s="55"/>
      <c r="J66" s="55"/>
      <c r="K66" s="55"/>
      <c r="L66" s="55"/>
      <c r="M66" s="55"/>
      <c r="N66" s="55"/>
    </row>
    <row r="67" spans="1:14" x14ac:dyDescent="0.3">
      <c r="A67" s="55"/>
      <c r="B67" s="55"/>
      <c r="C67" s="55"/>
      <c r="D67" s="55"/>
      <c r="E67" s="55"/>
      <c r="F67" s="55"/>
      <c r="G67" s="81"/>
      <c r="H67" s="55"/>
      <c r="I67" s="55"/>
      <c r="J67" s="55"/>
      <c r="K67" s="55"/>
      <c r="L67" s="55"/>
      <c r="M67" s="55"/>
      <c r="N67" s="55"/>
    </row>
    <row r="68" spans="1:14" x14ac:dyDescent="0.3">
      <c r="A68" s="55"/>
      <c r="B68" s="55"/>
      <c r="C68" s="55"/>
      <c r="D68" s="55"/>
      <c r="E68" s="55"/>
      <c r="F68" s="55"/>
      <c r="G68" s="81"/>
      <c r="H68" s="55"/>
      <c r="I68" s="55"/>
      <c r="J68" s="55"/>
      <c r="K68" s="55"/>
      <c r="L68" s="55"/>
      <c r="M68" s="55"/>
      <c r="N68" s="55"/>
    </row>
    <row r="69" spans="1:14" x14ac:dyDescent="0.3">
      <c r="A69" s="55"/>
      <c r="I69" s="55"/>
      <c r="J69" s="55"/>
      <c r="K69" s="55"/>
      <c r="L69" s="55"/>
      <c r="M69" s="55"/>
      <c r="N69" s="55"/>
    </row>
    <row r="70" spans="1:14" x14ac:dyDescent="0.3">
      <c r="A70" s="55"/>
      <c r="I70" s="55"/>
      <c r="J70" s="55"/>
      <c r="K70" s="55"/>
      <c r="L70" s="55"/>
      <c r="M70" s="55"/>
      <c r="N70" s="55"/>
    </row>
    <row r="71" spans="1:14" x14ac:dyDescent="0.3">
      <c r="A71" s="55"/>
      <c r="I71" s="55"/>
      <c r="J71" s="55"/>
      <c r="K71" s="55"/>
      <c r="L71" s="55"/>
      <c r="M71" s="55"/>
      <c r="N71" s="55"/>
    </row>
    <row r="72" spans="1:14" x14ac:dyDescent="0.3">
      <c r="A72" s="55"/>
      <c r="I72" s="55"/>
      <c r="J72" s="55"/>
      <c r="K72" s="55"/>
      <c r="L72" s="55"/>
      <c r="M72" s="55"/>
      <c r="N72" s="55"/>
    </row>
    <row r="73" spans="1:14" x14ac:dyDescent="0.3">
      <c r="A73" s="55"/>
      <c r="I73" s="55"/>
      <c r="J73" s="55"/>
      <c r="K73" s="55"/>
      <c r="L73" s="55"/>
      <c r="M73" s="55"/>
      <c r="N73" s="55"/>
    </row>
    <row r="74" spans="1:14" x14ac:dyDescent="0.3">
      <c r="A74" s="55"/>
      <c r="I74" s="55"/>
      <c r="J74" s="55"/>
      <c r="K74" s="55"/>
      <c r="L74" s="55"/>
      <c r="M74" s="55"/>
      <c r="N74" s="55"/>
    </row>
    <row r="75" spans="1:14" x14ac:dyDescent="0.3">
      <c r="A75" s="55"/>
      <c r="I75" s="55"/>
      <c r="J75" s="55"/>
      <c r="K75" s="55"/>
      <c r="L75" s="55"/>
      <c r="M75" s="55"/>
      <c r="N75" s="55"/>
    </row>
    <row r="76" spans="1:14" x14ac:dyDescent="0.3">
      <c r="A76" s="55"/>
      <c r="I76" s="55"/>
      <c r="J76" s="55"/>
      <c r="K76" s="55"/>
      <c r="L76" s="55"/>
      <c r="M76" s="55"/>
      <c r="N76" s="55"/>
    </row>
    <row r="77" spans="1:14" x14ac:dyDescent="0.3">
      <c r="A77" s="55"/>
      <c r="I77" s="55"/>
      <c r="J77" s="55"/>
      <c r="K77" s="55"/>
      <c r="L77" s="55"/>
      <c r="M77" s="55"/>
      <c r="N77" s="55"/>
    </row>
    <row r="78" spans="1:14" x14ac:dyDescent="0.3">
      <c r="A78" s="55"/>
      <c r="I78" s="55"/>
      <c r="J78" s="55"/>
      <c r="K78" s="55"/>
      <c r="L78" s="55"/>
      <c r="M78" s="55"/>
      <c r="N78" s="55"/>
    </row>
    <row r="79" spans="1:14" x14ac:dyDescent="0.3">
      <c r="A79" s="55"/>
      <c r="I79" s="55"/>
      <c r="J79" s="55"/>
      <c r="K79" s="55"/>
      <c r="L79" s="55"/>
      <c r="M79" s="55"/>
      <c r="N79" s="55"/>
    </row>
    <row r="80" spans="1:14" x14ac:dyDescent="0.3">
      <c r="A80" s="55"/>
      <c r="I80" s="55"/>
      <c r="J80" s="55"/>
      <c r="K80" s="55"/>
      <c r="L80" s="55"/>
      <c r="M80" s="55"/>
      <c r="N80" s="55"/>
    </row>
    <row r="81" spans="1:14" x14ac:dyDescent="0.3">
      <c r="A81" s="55"/>
      <c r="I81" s="55"/>
      <c r="J81" s="55"/>
      <c r="K81" s="55"/>
      <c r="L81" s="55"/>
      <c r="M81" s="55"/>
      <c r="N81" s="55"/>
    </row>
  </sheetData>
  <mergeCells count="2">
    <mergeCell ref="B6:B7"/>
    <mergeCell ref="B8:B9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6B3E465E789F64983B2E3EA3A701296" ma:contentTypeVersion="4" ma:contentTypeDescription="새 문서를 만듭니다." ma:contentTypeScope="" ma:versionID="e26195f142de25dece1a3d8cd0d9689f">
  <xsd:schema xmlns:xsd="http://www.w3.org/2001/XMLSchema" xmlns:xs="http://www.w3.org/2001/XMLSchema" xmlns:p="http://schemas.microsoft.com/office/2006/metadata/properties" xmlns:ns3="4c0b560a-f86b-4447-a244-7b09f1c2cdd7" targetNamespace="http://schemas.microsoft.com/office/2006/metadata/properties" ma:root="true" ma:fieldsID="e9af5f10bb488699423b16067299c440" ns3:_="">
    <xsd:import namespace="4c0b560a-f86b-4447-a244-7b09f1c2cd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0b560a-f86b-4447-a244-7b09f1c2cd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AD8A95-F875-4B17-9726-F65CB94797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0b560a-f86b-4447-a244-7b09f1c2cd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015318-7649-441E-8171-7EC3C8DBC7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3EB683-EBF4-40D4-928A-F5F388DA138B}">
  <ds:schemaRefs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4c0b560a-f86b-4447-a244-7b09f1c2cd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Seyeon</vt:lpstr>
      <vt:lpstr>Jeong-yun</vt:lpstr>
      <vt:lpstr>Insun</vt:lpstr>
      <vt:lpstr>MERGED</vt:lpstr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oosedus</dc:creator>
  <cp:keywords/>
  <dc:description/>
  <cp:lastModifiedBy>이정윤</cp:lastModifiedBy>
  <cp:revision/>
  <dcterms:created xsi:type="dcterms:W3CDTF">2022-11-10T12:30:09Z</dcterms:created>
  <dcterms:modified xsi:type="dcterms:W3CDTF">2022-11-14T07:19:15Z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0x01010056B3E465E789F64983B2E3EA3A701296</vt:lpwstr>
  </property>
</Properties>
</file>